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Izam\Desktop\Fawateer\نموذج كشف مصروفات\"/>
    </mc:Choice>
  </mc:AlternateContent>
  <xr:revisionPtr revIDLastSave="0" documentId="13_ncr:1_{EFA0CB55-3FB5-458A-AACA-BC159792D5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كشف المصروفات" sheetId="1" r:id="rId1"/>
    <sheet name="ملخص المصروفات" sheetId="2" r:id="rId2"/>
    <sheet name="تحليل الانحرافات" sheetId="3" r:id="rId3"/>
    <sheet name="الإعدادات" sheetId="4" r:id="rId4"/>
    <sheet name="دليل الاستخدام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GiNM8efdJ5YXn7xSbNrkuFVk8PPB4etGEmnEn/vBGn0="/>
    </ext>
  </extLst>
</workbook>
</file>

<file path=xl/calcChain.xml><?xml version="1.0" encoding="utf-8"?>
<calcChain xmlns="http://schemas.openxmlformats.org/spreadsheetml/2006/main">
  <c r="B13" i="3" l="1"/>
  <c r="A13" i="3"/>
  <c r="C13" i="3" s="1"/>
  <c r="D13" i="3" s="1"/>
  <c r="B12" i="3"/>
  <c r="A12" i="3"/>
  <c r="C12" i="3" s="1"/>
  <c r="D12" i="3" s="1"/>
  <c r="B11" i="3"/>
  <c r="A11" i="3"/>
  <c r="C11" i="3" s="1"/>
  <c r="D11" i="3" s="1"/>
  <c r="B10" i="3"/>
  <c r="A10" i="3"/>
  <c r="C10" i="3" s="1"/>
  <c r="D10" i="3" s="1"/>
  <c r="B9" i="3"/>
  <c r="A9" i="3"/>
  <c r="C9" i="3" s="1"/>
  <c r="D9" i="3" s="1"/>
  <c r="B8" i="3"/>
  <c r="A8" i="3"/>
  <c r="C8" i="3" s="1"/>
  <c r="D8" i="3" s="1"/>
  <c r="B7" i="3"/>
  <c r="A7" i="3"/>
  <c r="C7" i="3" s="1"/>
  <c r="D7" i="3" s="1"/>
  <c r="B6" i="3"/>
  <c r="A6" i="3"/>
  <c r="C6" i="3" s="1"/>
  <c r="D6" i="3" s="1"/>
  <c r="B5" i="3"/>
  <c r="A5" i="3"/>
  <c r="C5" i="3" s="1"/>
  <c r="D5" i="3" s="1"/>
  <c r="B4" i="3"/>
  <c r="A4" i="3"/>
  <c r="C4" i="3" s="1"/>
  <c r="D4" i="3" s="1"/>
  <c r="B3" i="3"/>
  <c r="A3" i="3"/>
  <c r="C3" i="3" s="1"/>
  <c r="D3" i="3" s="1"/>
  <c r="I31" i="2"/>
  <c r="J31" i="2" s="1"/>
  <c r="K31" i="2" s="1"/>
  <c r="I30" i="2"/>
  <c r="J30" i="2" s="1"/>
  <c r="K30" i="2" s="1"/>
  <c r="I29" i="2"/>
  <c r="J29" i="2" s="1"/>
  <c r="K29" i="2" s="1"/>
  <c r="I28" i="2"/>
  <c r="J28" i="2" s="1"/>
  <c r="K28" i="2" s="1"/>
  <c r="I27" i="2"/>
  <c r="J27" i="2" s="1"/>
  <c r="K27" i="2" s="1"/>
  <c r="I26" i="2"/>
  <c r="J26" i="2" s="1"/>
  <c r="K26" i="2" s="1"/>
  <c r="J22" i="2"/>
  <c r="I22" i="2"/>
  <c r="K22" i="2" s="1"/>
  <c r="L22" i="2" s="1"/>
  <c r="J21" i="2"/>
  <c r="I21" i="2"/>
  <c r="K21" i="2" s="1"/>
  <c r="L21" i="2" s="1"/>
  <c r="J20" i="2"/>
  <c r="I20" i="2"/>
  <c r="K20" i="2" s="1"/>
  <c r="L20" i="2" s="1"/>
  <c r="J19" i="2"/>
  <c r="I19" i="2"/>
  <c r="K19" i="2" s="1"/>
  <c r="L19" i="2" s="1"/>
  <c r="J18" i="2"/>
  <c r="I18" i="2"/>
  <c r="K18" i="2" s="1"/>
  <c r="L18" i="2" s="1"/>
  <c r="J17" i="2"/>
  <c r="I17" i="2"/>
  <c r="K17" i="2" s="1"/>
  <c r="L17" i="2" s="1"/>
  <c r="J16" i="2"/>
  <c r="I16" i="2"/>
  <c r="K16" i="2" s="1"/>
  <c r="L16" i="2" s="1"/>
  <c r="J15" i="2"/>
  <c r="I15" i="2"/>
  <c r="K15" i="2" s="1"/>
  <c r="L15" i="2" s="1"/>
  <c r="J14" i="2"/>
  <c r="I14" i="2"/>
  <c r="K14" i="2" s="1"/>
  <c r="L14" i="2" s="1"/>
  <c r="K13" i="2"/>
  <c r="L13" i="2" s="1"/>
  <c r="J13" i="2"/>
  <c r="I13" i="2"/>
  <c r="J12" i="2"/>
  <c r="I12" i="2"/>
  <c r="K12" i="2" s="1"/>
  <c r="L12" i="2" s="1"/>
  <c r="B8" i="2"/>
  <c r="B7" i="2"/>
  <c r="E6" i="2"/>
  <c r="B6" i="2"/>
  <c r="E5" i="2"/>
  <c r="B5" i="2"/>
  <c r="E4" i="2"/>
  <c r="B4" i="2"/>
  <c r="E3" i="2"/>
  <c r="B3" i="2"/>
  <c r="E7" i="2" s="1"/>
  <c r="L202" i="1"/>
  <c r="C202" i="1"/>
  <c r="A202" i="1"/>
  <c r="L201" i="1"/>
  <c r="C201" i="1"/>
  <c r="A201" i="1"/>
  <c r="L200" i="1"/>
  <c r="C200" i="1"/>
  <c r="A200" i="1"/>
  <c r="L199" i="1"/>
  <c r="C199" i="1"/>
  <c r="A199" i="1"/>
  <c r="L198" i="1"/>
  <c r="C198" i="1"/>
  <c r="A198" i="1"/>
  <c r="L197" i="1"/>
  <c r="C197" i="1"/>
  <c r="A197" i="1"/>
  <c r="L196" i="1"/>
  <c r="C196" i="1"/>
  <c r="A196" i="1"/>
  <c r="L195" i="1"/>
  <c r="C195" i="1"/>
  <c r="A195" i="1"/>
  <c r="L194" i="1"/>
  <c r="C194" i="1"/>
  <c r="A194" i="1"/>
  <c r="L193" i="1"/>
  <c r="C193" i="1"/>
  <c r="A193" i="1"/>
  <c r="L192" i="1"/>
  <c r="C192" i="1"/>
  <c r="A192" i="1"/>
  <c r="L191" i="1"/>
  <c r="C191" i="1"/>
  <c r="A191" i="1"/>
  <c r="L190" i="1"/>
  <c r="C190" i="1"/>
  <c r="A190" i="1"/>
  <c r="L189" i="1"/>
  <c r="C189" i="1"/>
  <c r="A189" i="1"/>
  <c r="L188" i="1"/>
  <c r="C188" i="1"/>
  <c r="A188" i="1"/>
  <c r="L187" i="1"/>
  <c r="C187" i="1"/>
  <c r="A187" i="1"/>
  <c r="L186" i="1"/>
  <c r="C186" i="1"/>
  <c r="A186" i="1"/>
  <c r="L185" i="1"/>
  <c r="C185" i="1"/>
  <c r="A185" i="1"/>
  <c r="L184" i="1"/>
  <c r="C184" i="1"/>
  <c r="A184" i="1"/>
  <c r="L183" i="1"/>
  <c r="C183" i="1"/>
  <c r="A183" i="1"/>
  <c r="L182" i="1"/>
  <c r="C182" i="1"/>
  <c r="A182" i="1"/>
  <c r="L181" i="1"/>
  <c r="C181" i="1"/>
  <c r="A181" i="1"/>
  <c r="L180" i="1"/>
  <c r="C180" i="1"/>
  <c r="A180" i="1"/>
  <c r="L179" i="1"/>
  <c r="C179" i="1"/>
  <c r="A179" i="1"/>
  <c r="L178" i="1"/>
  <c r="C178" i="1"/>
  <c r="A178" i="1"/>
  <c r="L177" i="1"/>
  <c r="C177" i="1"/>
  <c r="A177" i="1"/>
  <c r="L176" i="1"/>
  <c r="C176" i="1"/>
  <c r="A176" i="1"/>
  <c r="L175" i="1"/>
  <c r="C175" i="1"/>
  <c r="A175" i="1"/>
  <c r="L174" i="1"/>
  <c r="C174" i="1"/>
  <c r="A174" i="1"/>
  <c r="L173" i="1"/>
  <c r="C173" i="1"/>
  <c r="A173" i="1"/>
  <c r="L172" i="1"/>
  <c r="C172" i="1"/>
  <c r="A172" i="1"/>
  <c r="L171" i="1"/>
  <c r="C171" i="1"/>
  <c r="A171" i="1"/>
  <c r="L170" i="1"/>
  <c r="C170" i="1"/>
  <c r="A170" i="1"/>
  <c r="L169" i="1"/>
  <c r="C169" i="1"/>
  <c r="A169" i="1"/>
  <c r="L168" i="1"/>
  <c r="C168" i="1"/>
  <c r="A168" i="1"/>
  <c r="L167" i="1"/>
  <c r="C167" i="1"/>
  <c r="A167" i="1"/>
  <c r="L166" i="1"/>
  <c r="C166" i="1"/>
  <c r="A166" i="1"/>
  <c r="L165" i="1"/>
  <c r="C165" i="1"/>
  <c r="A165" i="1"/>
  <c r="L164" i="1"/>
  <c r="C164" i="1"/>
  <c r="A164" i="1"/>
  <c r="L163" i="1"/>
  <c r="C163" i="1"/>
  <c r="A163" i="1"/>
  <c r="L162" i="1"/>
  <c r="C162" i="1"/>
  <c r="A162" i="1"/>
  <c r="L161" i="1"/>
  <c r="C161" i="1"/>
  <c r="A161" i="1"/>
  <c r="L160" i="1"/>
  <c r="C160" i="1"/>
  <c r="A160" i="1"/>
  <c r="L159" i="1"/>
  <c r="C159" i="1"/>
  <c r="A159" i="1"/>
  <c r="L158" i="1"/>
  <c r="C158" i="1"/>
  <c r="A158" i="1"/>
  <c r="L157" i="1"/>
  <c r="C157" i="1"/>
  <c r="A157" i="1"/>
  <c r="L156" i="1"/>
  <c r="C156" i="1"/>
  <c r="A156" i="1"/>
  <c r="L155" i="1"/>
  <c r="C155" i="1"/>
  <c r="A155" i="1"/>
  <c r="L154" i="1"/>
  <c r="C154" i="1"/>
  <c r="A154" i="1"/>
  <c r="L153" i="1"/>
  <c r="C153" i="1"/>
  <c r="A153" i="1"/>
  <c r="L152" i="1"/>
  <c r="C152" i="1"/>
  <c r="A152" i="1"/>
  <c r="L151" i="1"/>
  <c r="C151" i="1"/>
  <c r="A151" i="1"/>
  <c r="L150" i="1"/>
  <c r="C150" i="1"/>
  <c r="A150" i="1"/>
  <c r="L149" i="1"/>
  <c r="C149" i="1"/>
  <c r="A149" i="1"/>
  <c r="L148" i="1"/>
  <c r="C148" i="1"/>
  <c r="A148" i="1"/>
  <c r="L147" i="1"/>
  <c r="C147" i="1"/>
  <c r="A147" i="1"/>
  <c r="L146" i="1"/>
  <c r="C146" i="1"/>
  <c r="A146" i="1"/>
  <c r="L145" i="1"/>
  <c r="C145" i="1"/>
  <c r="A145" i="1"/>
  <c r="L144" i="1"/>
  <c r="C144" i="1"/>
  <c r="A144" i="1"/>
  <c r="L143" i="1"/>
  <c r="C143" i="1"/>
  <c r="A143" i="1"/>
  <c r="L142" i="1"/>
  <c r="C142" i="1"/>
  <c r="A142" i="1"/>
  <c r="L141" i="1"/>
  <c r="C141" i="1"/>
  <c r="A141" i="1"/>
  <c r="L140" i="1"/>
  <c r="C140" i="1"/>
  <c r="A140" i="1"/>
  <c r="L139" i="1"/>
  <c r="C139" i="1"/>
  <c r="A139" i="1"/>
  <c r="L138" i="1"/>
  <c r="C138" i="1"/>
  <c r="A138" i="1"/>
  <c r="L137" i="1"/>
  <c r="C137" i="1"/>
  <c r="A137" i="1"/>
  <c r="L136" i="1"/>
  <c r="C136" i="1"/>
  <c r="A136" i="1"/>
  <c r="L135" i="1"/>
  <c r="C135" i="1"/>
  <c r="A135" i="1"/>
  <c r="L134" i="1"/>
  <c r="C134" i="1"/>
  <c r="A134" i="1"/>
  <c r="L133" i="1"/>
  <c r="C133" i="1"/>
  <c r="A133" i="1"/>
  <c r="L132" i="1"/>
  <c r="C132" i="1"/>
  <c r="A132" i="1"/>
  <c r="L131" i="1"/>
  <c r="C131" i="1"/>
  <c r="A131" i="1"/>
  <c r="L130" i="1"/>
  <c r="C130" i="1"/>
  <c r="A130" i="1"/>
  <c r="L129" i="1"/>
  <c r="C129" i="1"/>
  <c r="A129" i="1"/>
  <c r="L128" i="1"/>
  <c r="C128" i="1"/>
  <c r="A128" i="1"/>
  <c r="L127" i="1"/>
  <c r="C127" i="1"/>
  <c r="A127" i="1"/>
  <c r="L126" i="1"/>
  <c r="C126" i="1"/>
  <c r="A126" i="1"/>
  <c r="L125" i="1"/>
  <c r="C125" i="1"/>
  <c r="A125" i="1"/>
  <c r="L124" i="1"/>
  <c r="C124" i="1"/>
  <c r="A124" i="1"/>
  <c r="L123" i="1"/>
  <c r="C123" i="1"/>
  <c r="A123" i="1"/>
  <c r="L122" i="1"/>
  <c r="C122" i="1"/>
  <c r="A122" i="1"/>
  <c r="L121" i="1"/>
  <c r="C121" i="1"/>
  <c r="A121" i="1"/>
  <c r="L120" i="1"/>
  <c r="C120" i="1"/>
  <c r="A120" i="1"/>
  <c r="L119" i="1"/>
  <c r="C119" i="1"/>
  <c r="A119" i="1"/>
  <c r="L118" i="1"/>
  <c r="C118" i="1"/>
  <c r="A118" i="1"/>
  <c r="L117" i="1"/>
  <c r="C117" i="1"/>
  <c r="A117" i="1"/>
  <c r="L116" i="1"/>
  <c r="C116" i="1"/>
  <c r="A116" i="1"/>
  <c r="L115" i="1"/>
  <c r="C115" i="1"/>
  <c r="A115" i="1"/>
  <c r="L114" i="1"/>
  <c r="C114" i="1"/>
  <c r="A114" i="1"/>
  <c r="L113" i="1"/>
  <c r="C113" i="1"/>
  <c r="A113" i="1"/>
  <c r="L112" i="1"/>
  <c r="C112" i="1"/>
  <c r="A112" i="1"/>
  <c r="L111" i="1"/>
  <c r="C111" i="1"/>
  <c r="A111" i="1"/>
  <c r="L110" i="1"/>
  <c r="C110" i="1"/>
  <c r="A110" i="1"/>
  <c r="L109" i="1"/>
  <c r="C109" i="1"/>
  <c r="A109" i="1"/>
  <c r="L108" i="1"/>
  <c r="C108" i="1"/>
  <c r="A108" i="1"/>
  <c r="L107" i="1"/>
  <c r="C107" i="1"/>
  <c r="A107" i="1"/>
  <c r="L106" i="1"/>
  <c r="C106" i="1"/>
  <c r="A106" i="1"/>
  <c r="L105" i="1"/>
  <c r="C105" i="1"/>
  <c r="A105" i="1"/>
  <c r="L104" i="1"/>
  <c r="C104" i="1"/>
  <c r="A104" i="1"/>
  <c r="L103" i="1"/>
  <c r="C103" i="1"/>
  <c r="A103" i="1"/>
  <c r="L102" i="1"/>
  <c r="C102" i="1"/>
  <c r="A102" i="1"/>
  <c r="L101" i="1"/>
  <c r="C101" i="1"/>
  <c r="A101" i="1"/>
  <c r="L100" i="1"/>
  <c r="C100" i="1"/>
  <c r="A100" i="1"/>
  <c r="L99" i="1"/>
  <c r="C99" i="1"/>
  <c r="A99" i="1"/>
  <c r="L98" i="1"/>
  <c r="C98" i="1"/>
  <c r="A98" i="1"/>
  <c r="L97" i="1"/>
  <c r="C97" i="1"/>
  <c r="A97" i="1"/>
  <c r="L96" i="1"/>
  <c r="C96" i="1"/>
  <c r="A96" i="1"/>
  <c r="L95" i="1"/>
  <c r="C95" i="1"/>
  <c r="A95" i="1"/>
  <c r="L94" i="1"/>
  <c r="C94" i="1"/>
  <c r="A94" i="1"/>
  <c r="L93" i="1"/>
  <c r="C93" i="1"/>
  <c r="A93" i="1"/>
  <c r="L92" i="1"/>
  <c r="C92" i="1"/>
  <c r="A92" i="1"/>
  <c r="L91" i="1"/>
  <c r="C91" i="1"/>
  <c r="A91" i="1"/>
  <c r="L90" i="1"/>
  <c r="C90" i="1"/>
  <c r="A90" i="1"/>
  <c r="L89" i="1"/>
  <c r="C89" i="1"/>
  <c r="A89" i="1"/>
  <c r="L88" i="1"/>
  <c r="C88" i="1"/>
  <c r="A88" i="1"/>
  <c r="L87" i="1"/>
  <c r="C87" i="1"/>
  <c r="A87" i="1"/>
  <c r="L86" i="1"/>
  <c r="C86" i="1"/>
  <c r="A86" i="1"/>
  <c r="L85" i="1"/>
  <c r="C85" i="1"/>
  <c r="A85" i="1"/>
  <c r="L84" i="1"/>
  <c r="C84" i="1"/>
  <c r="A84" i="1"/>
  <c r="L83" i="1"/>
  <c r="C83" i="1"/>
  <c r="A83" i="1"/>
  <c r="L82" i="1"/>
  <c r="C82" i="1"/>
  <c r="A82" i="1"/>
  <c r="L81" i="1"/>
  <c r="C81" i="1"/>
  <c r="A81" i="1"/>
  <c r="L80" i="1"/>
  <c r="C80" i="1"/>
  <c r="A80" i="1"/>
  <c r="L79" i="1"/>
  <c r="C79" i="1"/>
  <c r="A79" i="1"/>
  <c r="L78" i="1"/>
  <c r="C78" i="1"/>
  <c r="A78" i="1"/>
  <c r="L77" i="1"/>
  <c r="C77" i="1"/>
  <c r="A77" i="1"/>
  <c r="L76" i="1"/>
  <c r="C76" i="1"/>
  <c r="A76" i="1"/>
  <c r="L75" i="1"/>
  <c r="C75" i="1"/>
  <c r="A75" i="1"/>
  <c r="L74" i="1"/>
  <c r="C74" i="1"/>
  <c r="A74" i="1"/>
  <c r="L73" i="1"/>
  <c r="C73" i="1"/>
  <c r="A73" i="1"/>
  <c r="L72" i="1"/>
  <c r="C72" i="1"/>
  <c r="A72" i="1"/>
  <c r="L71" i="1"/>
  <c r="C71" i="1"/>
  <c r="A71" i="1"/>
  <c r="L70" i="1"/>
  <c r="C70" i="1"/>
  <c r="A70" i="1"/>
  <c r="L69" i="1"/>
  <c r="C69" i="1"/>
  <c r="A69" i="1"/>
  <c r="L68" i="1"/>
  <c r="C68" i="1"/>
  <c r="A68" i="1"/>
  <c r="L67" i="1"/>
  <c r="C67" i="1"/>
  <c r="A67" i="1"/>
  <c r="L66" i="1"/>
  <c r="C66" i="1"/>
  <c r="A66" i="1"/>
  <c r="L65" i="1"/>
  <c r="C65" i="1"/>
  <c r="A65" i="1"/>
  <c r="L64" i="1"/>
  <c r="C64" i="1"/>
  <c r="A64" i="1"/>
  <c r="L63" i="1"/>
  <c r="C63" i="1"/>
  <c r="A63" i="1"/>
  <c r="L62" i="1"/>
  <c r="C62" i="1"/>
  <c r="A62" i="1"/>
  <c r="L61" i="1"/>
  <c r="C61" i="1"/>
  <c r="A61" i="1"/>
  <c r="L60" i="1"/>
  <c r="C60" i="1"/>
  <c r="A60" i="1"/>
  <c r="L59" i="1"/>
  <c r="C59" i="1"/>
  <c r="A59" i="1"/>
  <c r="L58" i="1"/>
  <c r="C58" i="1"/>
  <c r="A58" i="1"/>
  <c r="L57" i="1"/>
  <c r="C57" i="1"/>
  <c r="A57" i="1"/>
  <c r="L56" i="1"/>
  <c r="C56" i="1"/>
  <c r="A56" i="1"/>
  <c r="L55" i="1"/>
  <c r="C55" i="1"/>
  <c r="A55" i="1"/>
  <c r="L54" i="1"/>
  <c r="C54" i="1"/>
  <c r="A54" i="1"/>
  <c r="L53" i="1"/>
  <c r="C53" i="1"/>
  <c r="A53" i="1"/>
  <c r="L52" i="1"/>
  <c r="C52" i="1"/>
  <c r="A52" i="1"/>
  <c r="L51" i="1"/>
  <c r="C51" i="1"/>
  <c r="A51" i="1"/>
  <c r="L50" i="1"/>
  <c r="C50" i="1"/>
  <c r="A50" i="1"/>
  <c r="L49" i="1"/>
  <c r="C49" i="1"/>
  <c r="A49" i="1"/>
  <c r="L48" i="1"/>
  <c r="C48" i="1"/>
  <c r="A48" i="1"/>
  <c r="L47" i="1"/>
  <c r="C47" i="1"/>
  <c r="A47" i="1"/>
  <c r="L46" i="1"/>
  <c r="C46" i="1"/>
  <c r="A46" i="1"/>
  <c r="L45" i="1"/>
  <c r="C45" i="1"/>
  <c r="A45" i="1"/>
  <c r="L44" i="1"/>
  <c r="C44" i="1"/>
  <c r="A44" i="1"/>
  <c r="L43" i="1"/>
  <c r="C43" i="1"/>
  <c r="A43" i="1"/>
  <c r="L42" i="1"/>
  <c r="C42" i="1"/>
  <c r="A42" i="1"/>
  <c r="L41" i="1"/>
  <c r="C41" i="1"/>
  <c r="A41" i="1"/>
  <c r="L40" i="1"/>
  <c r="C40" i="1"/>
  <c r="A40" i="1"/>
  <c r="L39" i="1"/>
  <c r="C39" i="1"/>
  <c r="A39" i="1"/>
  <c r="L38" i="1"/>
  <c r="C38" i="1"/>
  <c r="A38" i="1"/>
  <c r="L37" i="1"/>
  <c r="C37" i="1"/>
  <c r="A37" i="1"/>
  <c r="L36" i="1"/>
  <c r="C36" i="1"/>
  <c r="A36" i="1"/>
  <c r="L35" i="1"/>
  <c r="C35" i="1"/>
  <c r="A35" i="1"/>
  <c r="L34" i="1"/>
  <c r="C34" i="1"/>
  <c r="A34" i="1"/>
  <c r="L33" i="1"/>
  <c r="C33" i="1"/>
  <c r="A33" i="1"/>
  <c r="L32" i="1"/>
  <c r="C32" i="1"/>
  <c r="A32" i="1"/>
  <c r="L31" i="1"/>
  <c r="C31" i="1"/>
  <c r="A31" i="1"/>
  <c r="L30" i="1"/>
  <c r="C30" i="1"/>
  <c r="A30" i="1"/>
  <c r="L29" i="1"/>
  <c r="C29" i="1"/>
  <c r="A29" i="1"/>
  <c r="L28" i="1"/>
  <c r="C28" i="1"/>
  <c r="A28" i="1"/>
  <c r="L27" i="1"/>
  <c r="C27" i="1"/>
  <c r="A27" i="1"/>
  <c r="L26" i="1"/>
  <c r="C26" i="1"/>
  <c r="A26" i="1"/>
  <c r="L25" i="1"/>
  <c r="C25" i="1"/>
  <c r="A25" i="1"/>
  <c r="L24" i="1"/>
  <c r="C24" i="1"/>
  <c r="A24" i="1"/>
  <c r="L23" i="1"/>
  <c r="C23" i="1"/>
  <c r="A23" i="1"/>
  <c r="L22" i="1"/>
  <c r="C22" i="1"/>
  <c r="A22" i="1"/>
  <c r="L21" i="1"/>
  <c r="C21" i="1"/>
  <c r="A21" i="1"/>
  <c r="L20" i="1"/>
  <c r="C20" i="1"/>
  <c r="A20" i="1"/>
  <c r="L19" i="1"/>
  <c r="C19" i="1"/>
  <c r="A19" i="1"/>
  <c r="L18" i="1"/>
  <c r="C18" i="1"/>
  <c r="A18" i="1"/>
  <c r="L17" i="1"/>
  <c r="C17" i="1"/>
  <c r="A17" i="1"/>
  <c r="L16" i="1"/>
  <c r="C16" i="1"/>
  <c r="A16" i="1"/>
  <c r="L15" i="1"/>
  <c r="C15" i="1"/>
  <c r="A15" i="1"/>
  <c r="L14" i="1"/>
  <c r="C14" i="1"/>
  <c r="A14" i="1"/>
  <c r="L13" i="1"/>
  <c r="C13" i="1"/>
  <c r="A13" i="1"/>
  <c r="L12" i="1"/>
  <c r="C12" i="1"/>
  <c r="A12" i="1"/>
  <c r="L11" i="1"/>
  <c r="C11" i="1"/>
  <c r="A11" i="1"/>
  <c r="L10" i="1"/>
  <c r="C10" i="1"/>
  <c r="A10" i="1"/>
  <c r="L9" i="1"/>
  <c r="C9" i="1"/>
  <c r="A9" i="1"/>
  <c r="L8" i="1"/>
  <c r="C8" i="1"/>
  <c r="A8" i="1"/>
  <c r="L7" i="1"/>
  <c r="C7" i="1"/>
  <c r="A7" i="1"/>
  <c r="L6" i="1"/>
  <c r="C6" i="1"/>
  <c r="A6" i="1"/>
  <c r="L5" i="1"/>
  <c r="C5" i="1"/>
  <c r="A5" i="1"/>
  <c r="L4" i="1"/>
  <c r="C4" i="1"/>
  <c r="A4" i="1"/>
  <c r="L3" i="1"/>
  <c r="C3" i="1"/>
  <c r="A3" i="1"/>
  <c r="E13" i="3" l="1"/>
  <c r="F13" i="3"/>
  <c r="E12" i="3"/>
  <c r="F12" i="3"/>
  <c r="E11" i="3"/>
  <c r="F11" i="3"/>
  <c r="E10" i="3"/>
  <c r="F10" i="3"/>
  <c r="E9" i="3"/>
  <c r="F9" i="3"/>
  <c r="E8" i="3"/>
  <c r="F8" i="3"/>
  <c r="E7" i="3"/>
  <c r="F7" i="3"/>
  <c r="E6" i="3"/>
  <c r="F6" i="3"/>
  <c r="E5" i="3"/>
  <c r="F5" i="3"/>
  <c r="E4" i="3"/>
  <c r="F4" i="3"/>
  <c r="E3" i="3"/>
  <c r="F3" i="3"/>
  <c r="C23" i="2"/>
  <c r="C21" i="2"/>
  <c r="C20" i="2"/>
  <c r="C18" i="2"/>
  <c r="C14" i="2"/>
  <c r="C13" i="2"/>
  <c r="C22" i="2"/>
  <c r="C19" i="2"/>
  <c r="C15" i="2"/>
  <c r="C17" i="2"/>
  <c r="C16" i="2"/>
  <c r="C12" i="2"/>
  <c r="B23" i="2"/>
  <c r="D23" i="2" s="1"/>
  <c r="E23" i="2" s="1"/>
  <c r="B22" i="2"/>
  <c r="D22" i="2" s="1"/>
  <c r="E22" i="2" s="1"/>
  <c r="B16" i="2"/>
  <c r="D16" i="2" s="1"/>
  <c r="E16" i="2" s="1"/>
  <c r="B18" i="2"/>
  <c r="D18" i="2" s="1"/>
  <c r="E18" i="2" s="1"/>
  <c r="B15" i="2"/>
  <c r="D15" i="2" s="1"/>
  <c r="E15" i="2" s="1"/>
  <c r="B13" i="2"/>
  <c r="D13" i="2" s="1"/>
  <c r="E13" i="2" s="1"/>
  <c r="B19" i="2"/>
  <c r="D19" i="2" s="1"/>
  <c r="E19" i="2" s="1"/>
  <c r="B12" i="2"/>
  <c r="D12" i="2" s="1"/>
  <c r="B21" i="2"/>
  <c r="D21" i="2" s="1"/>
  <c r="E21" i="2" s="1"/>
  <c r="B20" i="2"/>
  <c r="D20" i="2" s="1"/>
  <c r="E20" i="2" s="1"/>
  <c r="B14" i="2"/>
  <c r="D14" i="2" s="1"/>
  <c r="E14" i="2" s="1"/>
  <c r="B17" i="2"/>
  <c r="D17" i="2" s="1"/>
  <c r="E17" i="2" s="1"/>
  <c r="G13" i="3" l="1"/>
  <c r="I13" i="3"/>
  <c r="G12" i="3"/>
  <c r="I12" i="3"/>
  <c r="G11" i="3"/>
  <c r="I11" i="3"/>
  <c r="G10" i="3"/>
  <c r="I10" i="3"/>
  <c r="G9" i="3"/>
  <c r="I9" i="3"/>
  <c r="G8" i="3"/>
  <c r="I8" i="3"/>
  <c r="G7" i="3"/>
  <c r="I7" i="3"/>
  <c r="G6" i="3"/>
  <c r="I6" i="3"/>
  <c r="G5" i="3"/>
  <c r="I5" i="3"/>
  <c r="G4" i="3"/>
  <c r="I4" i="3"/>
  <c r="G3" i="3"/>
  <c r="I3" i="3"/>
  <c r="F23" i="2"/>
  <c r="G23" i="2"/>
  <c r="F22" i="2"/>
  <c r="G22" i="2"/>
  <c r="G16" i="2"/>
  <c r="F16" i="2"/>
  <c r="G18" i="2"/>
  <c r="F18" i="2"/>
  <c r="F15" i="2"/>
  <c r="G15" i="2"/>
  <c r="F13" i="2"/>
  <c r="G13" i="2"/>
  <c r="F19" i="2"/>
  <c r="G19" i="2"/>
  <c r="E12" i="2"/>
  <c r="D24" i="2"/>
  <c r="F21" i="2"/>
  <c r="G21" i="2"/>
  <c r="F20" i="2"/>
  <c r="G20" i="2"/>
  <c r="G14" i="2"/>
  <c r="F14" i="2"/>
  <c r="G17" i="2"/>
  <c r="F17" i="2"/>
  <c r="C24" i="2"/>
  <c r="F12" i="2" l="1"/>
  <c r="G12" i="2"/>
  <c r="E24" i="2"/>
  <c r="F24" i="2" s="1"/>
</calcChain>
</file>

<file path=xl/sharedStrings.xml><?xml version="1.0" encoding="utf-8"?>
<sst xmlns="http://schemas.openxmlformats.org/spreadsheetml/2006/main" count="208" uniqueCount="169">
  <si>
    <t>نموذج كشف حساب المصروفات</t>
  </si>
  <si>
    <t>م</t>
  </si>
  <si>
    <t>تاريخ المصروف</t>
  </si>
  <si>
    <t>الشهر</t>
  </si>
  <si>
    <t>وصف أو بيان المصروف</t>
  </si>
  <si>
    <t>فئة / تصنيف المصروف</t>
  </si>
  <si>
    <t>المبلغ المصروف</t>
  </si>
  <si>
    <t>طريقة الدفع</t>
  </si>
  <si>
    <t>الجهة المستفيدة / المورد</t>
  </si>
  <si>
    <t>رقم الفاتورة أو المستند</t>
  </si>
  <si>
    <t>رابط / ملاحظات المستند الداعم</t>
  </si>
  <si>
    <t>حالة المصروف</t>
  </si>
  <si>
    <t>الرصيد التراكمي</t>
  </si>
  <si>
    <t>ملاحظات المراجعة</t>
  </si>
  <si>
    <t>فاتورة كهرباء شهر يناير</t>
  </si>
  <si>
    <t>خدمات ومرافق</t>
  </si>
  <si>
    <t>تحويل بنكي</t>
  </si>
  <si>
    <t>شركة الكهرباء</t>
  </si>
  <si>
    <t>INV-1001</t>
  </si>
  <si>
    <t>تم حفظ الإيصال في ملف الفواتير</t>
  </si>
  <si>
    <t>مؤكد</t>
  </si>
  <si>
    <t>مستلزمات مكتبية</t>
  </si>
  <si>
    <t>مشتريات ومستلزمات مكتبية</t>
  </si>
  <si>
    <t>بطاقة ائتمان</t>
  </si>
  <si>
    <t>مكتبة المكتب</t>
  </si>
  <si>
    <t>INV-1002</t>
  </si>
  <si>
    <t>إيصال شراء</t>
  </si>
  <si>
    <t>حملة إعلانية رقمية</t>
  </si>
  <si>
    <t>مصروفات تسويقية</t>
  </si>
  <si>
    <t>وكالة تسويق</t>
  </si>
  <si>
    <t>ADV-020</t>
  </si>
  <si>
    <t>عقد الحملة مرفق</t>
  </si>
  <si>
    <t>صيانة أجهزة مكتبية</t>
  </si>
  <si>
    <t>صيانة وإصلاح</t>
  </si>
  <si>
    <t>نقدًا</t>
  </si>
  <si>
    <t>مركز صيانة</t>
  </si>
  <si>
    <t>MNT-044</t>
  </si>
  <si>
    <t>بانتظار أصل الإيصال</t>
  </si>
  <si>
    <t>قيد المراجعة</t>
  </si>
  <si>
    <t>استكمال المستند</t>
  </si>
  <si>
    <t>رواتب شهر مارس</t>
  </si>
  <si>
    <t>رواتب وأجور</t>
  </si>
  <si>
    <t>الموظفون</t>
  </si>
  <si>
    <t>PAY-003</t>
  </si>
  <si>
    <t>كشف الرواتب</t>
  </si>
  <si>
    <t>رسوم تحويلات بنكية</t>
  </si>
  <si>
    <t>مصروفات بنكية</t>
  </si>
  <si>
    <t>البنك</t>
  </si>
  <si>
    <t>BNK-031</t>
  </si>
  <si>
    <t>كشف البنك</t>
  </si>
  <si>
    <t>ضيافة اجتماع عميل</t>
  </si>
  <si>
    <t>ضيافة وتمثيل</t>
  </si>
  <si>
    <t>بطاقة مدى</t>
  </si>
  <si>
    <t>مطعم</t>
  </si>
  <si>
    <t>HOS-014</t>
  </si>
  <si>
    <t>إيصال ضيافة</t>
  </si>
  <si>
    <t>تذاكر سفر زيارة فرع</t>
  </si>
  <si>
    <t>انتقالات وسفر</t>
  </si>
  <si>
    <t>شركة طيران</t>
  </si>
  <si>
    <t>TRV-118</t>
  </si>
  <si>
    <t>حجز التذاكر</t>
  </si>
  <si>
    <t>تأكيد سبب السفر</t>
  </si>
  <si>
    <t>ملخص المصروفات والتحليل العام</t>
  </si>
  <si>
    <t>مؤشرات رئيسية</t>
  </si>
  <si>
    <t>إجمالي المصروفات</t>
  </si>
  <si>
    <t>السنة المالية</t>
  </si>
  <si>
    <t>المصروفات المؤكدة</t>
  </si>
  <si>
    <t>اسم المنشأة</t>
  </si>
  <si>
    <t>عدد العمليات</t>
  </si>
  <si>
    <t>العملة</t>
  </si>
  <si>
    <t>متوسط المصروف</t>
  </si>
  <si>
    <t>إجمالي الميزانية السنوية</t>
  </si>
  <si>
    <t>أكبر مصروف</t>
  </si>
  <si>
    <t>نسبة استهلاك الميزانية</t>
  </si>
  <si>
    <t>مصروفات قيد المراجعة</t>
  </si>
  <si>
    <t>بداية الشهر</t>
  </si>
  <si>
    <t>ميزانية الشهر</t>
  </si>
  <si>
    <t>الفعلي</t>
  </si>
  <si>
    <t>الانحراف</t>
  </si>
  <si>
    <t>نسبة الانحراف</t>
  </si>
  <si>
    <t>ملاحظة</t>
  </si>
  <si>
    <t>الفئة</t>
  </si>
  <si>
    <t>الميزانية</t>
  </si>
  <si>
    <t>نسبة من الإجمالي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</si>
  <si>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</si>
  <si>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</si>
  <si>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</si>
  <si>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</si>
  <si>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</si>
  <si>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</si>
  <si>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</si>
  <si>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</si>
  <si>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</si>
  <si>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</si>
  <si>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</si>
  <si>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</si>
  <si>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الإجمالي</t>
  </si>
  <si>
    <t>النسبة</t>
  </si>
  <si>
    <t>تحليل الانحرافات والأسباب حسب فئة المصروف</t>
  </si>
  <si>
    <t>فئة المصروف</t>
  </si>
  <si>
    <t>الميزانية السنوية</t>
  </si>
  <si>
    <t>المصروف الفعلي</t>
  </si>
  <si>
    <t>نوع الانحراف</t>
  </si>
  <si>
    <t>تفسير مبدئي</t>
  </si>
  <si>
    <t>سبب فعلي يكتبه المراجع</t>
  </si>
  <si>
    <t>الإجراء المقترح</t>
  </si>
  <si>
    <t>إعدادات نموذج كشف المصروفات</t>
  </si>
  <si>
    <t>فئات المصروفات</t>
  </si>
  <si>
    <t>الميزانية السنوية لكل فئة</t>
  </si>
  <si>
    <t>ملاحظات</t>
  </si>
  <si>
    <t>طرق الدفع</t>
  </si>
  <si>
    <t>معنى الحالة</t>
  </si>
  <si>
    <t>بيانات عامة</t>
  </si>
  <si>
    <t>القيمة</t>
  </si>
  <si>
    <t>مصروفات إدارية</t>
  </si>
  <si>
    <t>إيجارات، اشتراكات، خدمات مكتبية</t>
  </si>
  <si>
    <t>تمت مراجعته واعتماده</t>
  </si>
  <si>
    <t>اسم الشركة</t>
  </si>
  <si>
    <t>مصروفات تشغيلية</t>
  </si>
  <si>
    <t>مصروفات مرتبطة بالتشغيل اليومي</t>
  </si>
  <si>
    <t>بانتظار مراجعة المستند</t>
  </si>
  <si>
    <t>إعلانات، حملات، تصميمات</t>
  </si>
  <si>
    <t>مرفوض</t>
  </si>
  <si>
    <t>غير مقبول أو مستنده غير مكتمل</t>
  </si>
  <si>
    <t>ر.س</t>
  </si>
  <si>
    <t>رواتب، بدلات، مكافآت</t>
  </si>
  <si>
    <t>مسؤول الإعداد</t>
  </si>
  <si>
    <t>كهرباء، مياه، إنترنت</t>
  </si>
  <si>
    <t>شيك</t>
  </si>
  <si>
    <t>تاريخ التحديث</t>
  </si>
  <si>
    <t>أدوات واحتياجات مكتبية</t>
  </si>
  <si>
    <t>محفظة إلكترونية</t>
  </si>
  <si>
    <t>صيانة معدات أو مقر</t>
  </si>
  <si>
    <t>مواصلات، تذاكر، إقامة</t>
  </si>
  <si>
    <t>استقبال عملاء واجتماعات</t>
  </si>
  <si>
    <t>رسوم وتحويلات بنكية</t>
  </si>
  <si>
    <t>أخرى</t>
  </si>
  <si>
    <t>أي مصروف غير مصنف</t>
  </si>
  <si>
    <t>دليل استخدام نموذج كشف حساب المصروفات</t>
  </si>
  <si>
    <t>الخطوة</t>
  </si>
  <si>
    <t>طريقة الاستخدام</t>
  </si>
  <si>
    <t>تعريفات الأعمدة الأساسية</t>
  </si>
  <si>
    <t>1</t>
  </si>
  <si>
    <t>أدخل بيانات المنشأة والسنة المالية من تبويب الإعدادات.</t>
  </si>
  <si>
    <t>التاريخ الدقيق لكل عملية إنفاق لترتيب البيانات زمنيًا.</t>
  </si>
  <si>
    <t>2</t>
  </si>
  <si>
    <t>حدّث فئات المصروفات وميزانية كل فئة حسب خطة الشركة.</t>
  </si>
  <si>
    <t>وصف المصروف</t>
  </si>
  <si>
    <t>شرح مختصر لطبيعة المصروف وسبب الإنفاق.</t>
  </si>
  <si>
    <t>3</t>
  </si>
  <si>
    <t>سجّل كل عملية إنفاق في تبويب كشف المصروفات: التاريخ، البيان، الفئة، المبلغ، طريقة الدفع، المورد، ورقم المستند.</t>
  </si>
  <si>
    <t>تصنيف عام يسمح بالتجميع والتحليل مثل إداري أو تسويقي.</t>
  </si>
  <si>
    <t>4</t>
  </si>
  <si>
    <t>استخدم القوائم المنسدلة لتقليل أخطاء الإدخال في فئة المصروف، طريقة الدفع، وحالة المصروف.</t>
  </si>
  <si>
    <t>القيمة المالية التي تدخل في الجمع والتحليل.</t>
  </si>
  <si>
    <t>5</t>
  </si>
  <si>
    <t>أرفق رقم الفاتورة أو رابط المستند الداعم ليسهل الرجوع إليه أثناء المراجعة أو التدقيق.</t>
  </si>
  <si>
    <t>النقد، التحويل البنكي، البطاقة أو غيرها لمطابقة الحسابات.</t>
  </si>
  <si>
    <t>6</t>
  </si>
  <si>
    <t>راجع عمود الرصيد التراكمي لمعرفة إجمالي المصروفات حتى كل تاريخ.</t>
  </si>
  <si>
    <t>المورد / المستفيد</t>
  </si>
  <si>
    <t>الجهة التي استلمت المبلغ وتساعد في تتبع التعاملات.</t>
  </si>
  <si>
    <t>7</t>
  </si>
  <si>
    <t>انتقل إلى ملخص المصروفات لمتابعة الإنفاق الشهري، توزيع المصروفات حسب الفئة، ونسبة استهلاك الميزانية.</t>
  </si>
  <si>
    <t>رقم المستند</t>
  </si>
  <si>
    <t>رقم الفاتورة أو الإيصال المرجعي للتدقيق.</t>
  </si>
  <si>
    <t>8</t>
  </si>
  <si>
    <t>استخدم تبويب تحليل الانحرافات لتحديد الفئات التي تجاوزت الميزانية، ثم اكتب السبب الفعلي والإجراء المقترح.</t>
  </si>
  <si>
    <t>إجمالي المصروفات المتراكمة حتى كل صف.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</si>
</sst>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"/>
    <numFmt numFmtId="165" formatCode="#,##0\ &quot;ر.س&quot;"/>
    <numFmt numFmtId="166" formatCode="0.0%"/>
  </numFmts>
  <fonts count="8">
    <font>
      <sz val="11"/>
      <color rgb="FF000000"/>
      <name val="Carlito"/>
      <scheme val="minor"/>
    </font>
    <font>
      <b/>
      <sz val="16"/>
      <color rgb="FFFFFFFF"/>
      <name val="Carlito"/>
    </font>
    <font>
      <sz val="11"/>
      <name val="Carlito"/>
    </font>
    <font>
      <sz val="11"/>
      <color theme="1"/>
      <name val="Carlito"/>
    </font>
    <font>
      <b/>
      <sz val="11"/>
      <color rgb="FFFFFFFF"/>
      <name val="Carlito"/>
    </font>
    <font>
      <sz val="11"/>
      <color rgb="FF111827"/>
      <name val="Carlito"/>
    </font>
    <font>
      <b/>
      <sz val="11"/>
      <color rgb="FF111827"/>
      <name val="Carlito"/>
    </font>
    <font>
      <sz val="10"/>
      <color rgb="FF111827"/>
      <name val="Carlito"/>
    </font>
  </fonts>
  <fills count="8">
    <fill>
      <patternFill patternType="none"/>
    </fill>
    <fill>
      <patternFill patternType="gray125"/>
    </fill>
    <fill>
      <patternFill patternType="solid">
        <fgColor rgb="FF17324D"/>
        <bgColor rgb="FF17324D"/>
      </patternFill>
    </fill>
    <fill>
      <patternFill patternType="solid">
        <fgColor rgb="FFDBEAFE"/>
        <bgColor rgb="FFDBEAFE"/>
      </patternFill>
    </fill>
    <fill>
      <patternFill patternType="solid">
        <fgColor rgb="FFFEF3C7"/>
        <bgColor rgb="FFFEF3C7"/>
      </patternFill>
    </fill>
    <fill>
      <patternFill patternType="solid">
        <fgColor rgb="FFFFFFFF"/>
        <bgColor rgb="FFFFFFFF"/>
      </patternFill>
    </fill>
    <fill>
      <patternFill patternType="solid">
        <fgColor rgb="FF0F766E"/>
        <bgColor rgb="FF0F766E"/>
      </patternFill>
    </fill>
    <fill>
      <patternFill patternType="solid">
        <fgColor rgb="FFE2E8F0"/>
        <bgColor rgb="FFE2E8F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right" vertical="center" wrapText="1"/>
    </xf>
    <xf numFmtId="165" fontId="5" fillId="4" borderId="4" xfId="0" applyNumberFormat="1" applyFont="1" applyFill="1" applyBorder="1" applyAlignment="1">
      <alignment horizontal="right" vertical="center" wrapText="1"/>
    </xf>
    <xf numFmtId="165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right" vertical="center" wrapText="1"/>
    </xf>
    <xf numFmtId="165" fontId="5" fillId="4" borderId="5" xfId="0" applyNumberFormat="1" applyFont="1" applyFill="1" applyBorder="1" applyAlignment="1">
      <alignment horizontal="right" vertical="center" wrapText="1"/>
    </xf>
    <xf numFmtId="165" fontId="5" fillId="3" borderId="5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6" fillId="7" borderId="4" xfId="0" applyFont="1" applyFill="1" applyBorder="1" applyAlignment="1">
      <alignment horizontal="right" vertical="center" wrapText="1"/>
    </xf>
    <xf numFmtId="165" fontId="6" fillId="3" borderId="4" xfId="0" applyNumberFormat="1" applyFont="1" applyFill="1" applyBorder="1" applyAlignment="1">
      <alignment horizontal="center" vertical="center" wrapText="1"/>
    </xf>
    <xf numFmtId="166" fontId="5" fillId="4" borderId="4" xfId="0" applyNumberFormat="1" applyFont="1" applyFill="1" applyBorder="1" applyAlignment="1">
      <alignment horizontal="right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vertical="center" wrapText="1"/>
    </xf>
    <xf numFmtId="164" fontId="7" fillId="5" borderId="4" xfId="0" applyNumberFormat="1" applyFont="1" applyFill="1" applyBorder="1" applyAlignment="1">
      <alignment vertical="center" wrapText="1"/>
    </xf>
    <xf numFmtId="165" fontId="7" fillId="5" borderId="4" xfId="0" applyNumberFormat="1" applyFont="1" applyFill="1" applyBorder="1" applyAlignment="1">
      <alignment vertical="center" wrapText="1"/>
    </xf>
    <xf numFmtId="166" fontId="7" fillId="5" borderId="4" xfId="0" applyNumberFormat="1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right" vertical="center" wrapText="1"/>
    </xf>
    <xf numFmtId="165" fontId="7" fillId="5" borderId="4" xfId="0" applyNumberFormat="1" applyFont="1" applyFill="1" applyBorder="1" applyAlignment="1">
      <alignment horizontal="right" vertical="center" wrapText="1"/>
    </xf>
    <xf numFmtId="166" fontId="7" fillId="5" borderId="4" xfId="0" applyNumberFormat="1" applyFont="1" applyFill="1" applyBorder="1" applyAlignment="1">
      <alignment horizontal="right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center" wrapText="1"/>
    </xf>
    <xf numFmtId="165" fontId="7" fillId="5" borderId="4" xfId="0" applyNumberFormat="1" applyFont="1" applyFill="1" applyBorder="1" applyAlignment="1">
      <alignment horizontal="center" vertical="center" wrapText="1"/>
    </xf>
    <xf numFmtId="166" fontId="7" fillId="5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28">
    <dxf>
      <font>
        <color rgb="FF16A34A"/>
      </font>
      <fill>
        <patternFill patternType="solid">
          <fgColor rgb="FFDCFCE7"/>
          <bgColor rgb="FFDCFCE7"/>
        </patternFill>
      </fill>
    </dxf>
    <dxf>
      <font>
        <color rgb="FFDC2626"/>
      </font>
      <fill>
        <patternFill patternType="solid">
          <fgColor rgb="FFFEE2E2"/>
          <bgColor rgb="FFFEE2E2"/>
        </patternFill>
      </fill>
    </dxf>
    <dxf>
      <font>
        <color rgb="FF16A34A"/>
      </font>
      <fill>
        <patternFill patternType="solid">
          <fgColor rgb="FFDCFCE7"/>
          <bgColor rgb="FFDCFCE7"/>
        </patternFill>
      </fill>
    </dxf>
    <dxf>
      <font>
        <color rgb="FFDC2626"/>
      </font>
      <fill>
        <patternFill patternType="solid">
          <fgColor rgb="FFFEE2E2"/>
          <bgColor rgb="FFFEE2E2"/>
        </patternFill>
      </fill>
    </dxf>
    <dxf>
      <font>
        <b/>
        <color rgb="FF16A34A"/>
      </font>
      <fill>
        <patternFill patternType="solid">
          <fgColor rgb="FFDCFCE7"/>
          <bgColor rgb="FFDCFCE7"/>
        </patternFill>
      </fill>
    </dxf>
    <dxf>
      <font>
        <b/>
        <color rgb="FFEA580C"/>
      </font>
      <fill>
        <patternFill patternType="solid">
          <fgColor rgb="FFFFEDD5"/>
          <bgColor rgb="FFFFEDD5"/>
        </patternFill>
      </fill>
    </dxf>
    <dxf>
      <font>
        <b/>
        <color rgb="FFDC2626"/>
      </font>
      <fill>
        <patternFill patternType="solid">
          <fgColor rgb="FFFEE2E2"/>
          <bgColor rgb="FFFEE2E2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</dxfs>
  <tableStyles count="7">
    <tableStyle name="كشف المصروفات-style" pivot="0" count="3" xr9:uid="{00000000-0011-0000-FFFF-FFFF00000000}">
      <tableStyleElement type="headerRow" dxfId="27"/>
      <tableStyleElement type="firstRowStripe" dxfId="26"/>
      <tableStyleElement type="secondRowStripe" dxfId="25"/>
    </tableStyle>
    <tableStyle name="ملخص المصروفات-style" pivot="0" count="3" xr9:uid="{00000000-0011-0000-FFFF-FFFF01000000}">
      <tableStyleElement type="headerRow" dxfId="24"/>
      <tableStyleElement type="firstRowStripe" dxfId="23"/>
      <tableStyleElement type="secondRowStripe" dxfId="22"/>
    </tableStyle>
    <tableStyle name="ملخص المصروفات-style 2" pivot="0" count="3" xr9:uid="{00000000-0011-0000-FFFF-FFFF02000000}">
      <tableStyleElement type="headerRow" dxfId="21"/>
      <tableStyleElement type="firstRowStripe" dxfId="20"/>
      <tableStyleElement type="secondRowStripe" dxfId="19"/>
    </tableStyle>
    <tableStyle name="ملخص المصروفات-style 3" pivot="0" count="3" xr9:uid="{00000000-0011-0000-FFFF-FFFF03000000}">
      <tableStyleElement type="headerRow" dxfId="18"/>
      <tableStyleElement type="firstRowStripe" dxfId="17"/>
      <tableStyleElement type="secondRowStripe" dxfId="16"/>
    </tableStyle>
    <tableStyle name="تحليل الانحرافات-style" pivot="0" count="3" xr9:uid="{00000000-0011-0000-FFFF-FFFF04000000}">
      <tableStyleElement type="headerRow" dxfId="15"/>
      <tableStyleElement type="firstRowStripe" dxfId="14"/>
      <tableStyleElement type="secondRowStripe" dxfId="13"/>
    </tableStyle>
    <tableStyle name="الإعدادات-style" pivot="0" count="3" xr9:uid="{00000000-0011-0000-FFFF-FFFF05000000}">
      <tableStyleElement type="headerRow" dxfId="12"/>
      <tableStyleElement type="firstRowStripe" dxfId="11"/>
      <tableStyleElement type="secondRowStripe" dxfId="10"/>
    </tableStyle>
    <tableStyle name="الإعدادات-style 2" pivot="0" count="3" xr9:uid="{00000000-0011-0000-FFFF-FFFF06000000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المصروفات الشهرية: الميزانية مقابل الفعلي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بداية الشهر</c:v>
          </c:tx>
          <c:spPr>
            <a:solidFill>
              <a:srgbClr val="156082"/>
            </a:solidFill>
            <a:ln cmpd="sng">
              <a:noFill/>
            </a:ln>
          </c:spPr>
          <c:invertIfNegative val="1"/>
          <c:cat>
            <c:strRef>
              <c:f>'ملخص المصروفات'!$A$12:$A$23</c:f>
              <c:strCache>
                <c:ptCount val="12"/>
                <c:pt idx="0">
                  <c:v>يناير</c:v>
                </c:pt>
                <c:pt idx="1">
                  <c:v>فبراير</c:v>
                </c:pt>
                <c:pt idx="2">
                  <c:v>مارس</c:v>
                </c:pt>
                <c:pt idx="3">
                  <c:v>أبريل</c:v>
                </c:pt>
                <c:pt idx="4">
                  <c:v>مايو</c:v>
                </c:pt>
                <c:pt idx="5">
                  <c:v>يونيو</c:v>
                </c:pt>
                <c:pt idx="6">
                  <c:v>يوليو</c:v>
                </c:pt>
                <c:pt idx="7">
                  <c:v>أغسطس</c:v>
                </c:pt>
                <c:pt idx="8">
                  <c:v>سبتمبر</c:v>
                </c:pt>
                <c:pt idx="9">
                  <c:v>أكتوبر</c:v>
                </c:pt>
                <c:pt idx="10">
                  <c:v>نوفمبر</c:v>
                </c:pt>
                <c:pt idx="11">
                  <c:v>ديسمبر</c:v>
                </c:pt>
              </c:strCache>
            </c:strRef>
          </c:cat>
          <c:val>
            <c:numRef>
              <c:f>'ملخص المصروفات'!$B$12:$B$23</c:f>
              <c:numCache>
                <c:formatCode>yyyy\-mm\-dd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CA9-4DA6-8E71-5C24AF1E1BAB}"/>
            </c:ext>
          </c:extLst>
        </c:ser>
        <c:ser>
          <c:idx val="1"/>
          <c:order val="1"/>
          <c:tx>
            <c:v>ميزانية الشهر</c:v>
          </c:tx>
          <c:spPr>
            <a:solidFill>
              <a:srgbClr val="E97132"/>
            </a:solidFill>
            <a:ln cmpd="sng">
              <a:noFill/>
            </a:ln>
          </c:spPr>
          <c:invertIfNegative val="1"/>
          <c:cat>
            <c:strRef>
              <c:f>'ملخص المصروفات'!$A$12:$A$23</c:f>
              <c:strCache>
                <c:ptCount val="12"/>
                <c:pt idx="0">
                  <c:v>يناير</c:v>
                </c:pt>
                <c:pt idx="1">
                  <c:v>فبراير</c:v>
                </c:pt>
                <c:pt idx="2">
                  <c:v>مارس</c:v>
                </c:pt>
                <c:pt idx="3">
                  <c:v>أبريل</c:v>
                </c:pt>
                <c:pt idx="4">
                  <c:v>مايو</c:v>
                </c:pt>
                <c:pt idx="5">
                  <c:v>يونيو</c:v>
                </c:pt>
                <c:pt idx="6">
                  <c:v>يوليو</c:v>
                </c:pt>
                <c:pt idx="7">
                  <c:v>أغسطس</c:v>
                </c:pt>
                <c:pt idx="8">
                  <c:v>سبتمبر</c:v>
                </c:pt>
                <c:pt idx="9">
                  <c:v>أكتوبر</c:v>
                </c:pt>
                <c:pt idx="10">
                  <c:v>نوفمبر</c:v>
                </c:pt>
                <c:pt idx="11">
                  <c:v>ديسمبر</c:v>
                </c:pt>
              </c:strCache>
            </c:strRef>
          </c:cat>
          <c:val>
            <c:numRef>
              <c:f>'ملخص المصروفات'!$C$12:$C$23</c:f>
              <c:numCache>
                <c:formatCode>#,##0\ "ر.س"</c:formatCode>
                <c:ptCount val="12"/>
                <c:pt idx="0">
                  <c:v>83916.666666666672</c:v>
                </c:pt>
                <c:pt idx="1">
                  <c:v>83916.666666666672</c:v>
                </c:pt>
                <c:pt idx="2">
                  <c:v>83916.666666666672</c:v>
                </c:pt>
                <c:pt idx="3">
                  <c:v>83916.666666666672</c:v>
                </c:pt>
                <c:pt idx="4">
                  <c:v>83916.666666666672</c:v>
                </c:pt>
                <c:pt idx="5">
                  <c:v>83916.666666666672</c:v>
                </c:pt>
                <c:pt idx="6">
                  <c:v>83916.666666666672</c:v>
                </c:pt>
                <c:pt idx="7">
                  <c:v>83916.666666666672</c:v>
                </c:pt>
                <c:pt idx="8">
                  <c:v>83916.666666666672</c:v>
                </c:pt>
                <c:pt idx="9">
                  <c:v>83916.666666666672</c:v>
                </c:pt>
                <c:pt idx="10">
                  <c:v>83916.666666666672</c:v>
                </c:pt>
                <c:pt idx="11">
                  <c:v>83916.666666666672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CA9-4DA6-8E71-5C24AF1E1BAB}"/>
            </c:ext>
          </c:extLst>
        </c:ser>
        <c:ser>
          <c:idx val="2"/>
          <c:order val="2"/>
          <c:tx>
            <c:v>الفعلي</c:v>
          </c:tx>
          <c:spPr>
            <a:solidFill>
              <a:srgbClr val="196B24"/>
            </a:solidFill>
            <a:ln cmpd="sng">
              <a:noFill/>
            </a:ln>
          </c:spPr>
          <c:invertIfNegative val="1"/>
          <c:cat>
            <c:strRef>
              <c:f>'ملخص المصروفات'!$A$12:$A$23</c:f>
              <c:strCache>
                <c:ptCount val="12"/>
                <c:pt idx="0">
                  <c:v>يناير</c:v>
                </c:pt>
                <c:pt idx="1">
                  <c:v>فبراير</c:v>
                </c:pt>
                <c:pt idx="2">
                  <c:v>مارس</c:v>
                </c:pt>
                <c:pt idx="3">
                  <c:v>أبريل</c:v>
                </c:pt>
                <c:pt idx="4">
                  <c:v>مايو</c:v>
                </c:pt>
                <c:pt idx="5">
                  <c:v>يونيو</c:v>
                </c:pt>
                <c:pt idx="6">
                  <c:v>يوليو</c:v>
                </c:pt>
                <c:pt idx="7">
                  <c:v>أغسطس</c:v>
                </c:pt>
                <c:pt idx="8">
                  <c:v>سبتمبر</c:v>
                </c:pt>
                <c:pt idx="9">
                  <c:v>أكتوبر</c:v>
                </c:pt>
                <c:pt idx="10">
                  <c:v>نوفمبر</c:v>
                </c:pt>
                <c:pt idx="11">
                  <c:v>ديسمبر</c:v>
                </c:pt>
              </c:strCache>
            </c:strRef>
          </c:cat>
          <c:val>
            <c:numRef>
              <c:f>'ملخص المصروفات'!$D$12:$D$23</c:f>
              <c:numCache>
                <c:formatCode>#,##0\ "ر.س"</c:formatCode>
                <c:ptCount val="12"/>
                <c:pt idx="0">
                  <c:v>7300</c:v>
                </c:pt>
                <c:pt idx="1">
                  <c:v>15500</c:v>
                </c:pt>
                <c:pt idx="2">
                  <c:v>30650</c:v>
                </c:pt>
                <c:pt idx="3">
                  <c:v>9000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2CA9-4DA6-8E71-5C24AF1E1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4413862"/>
        <c:axId val="2100201847"/>
      </c:barChart>
      <c:catAx>
        <c:axId val="6244138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00201847"/>
        <c:crosses val="autoZero"/>
        <c:auto val="1"/>
        <c:lblAlgn val="ctr"/>
        <c:lblOffset val="100"/>
        <c:noMultiLvlLbl val="1"/>
      </c:catAx>
      <c:valAx>
        <c:axId val="21002018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24413862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توزيع المصروفات حسب الفئة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الميزانية</c:v>
          </c:tx>
          <c:spPr>
            <a:solidFill>
              <a:srgbClr val="156082"/>
            </a:solidFill>
            <a:ln cmpd="sng">
              <a:noFill/>
            </a:ln>
          </c:spPr>
          <c:invertIfNegative val="1"/>
          <c:cat>
            <c:strRef>
              <c:f>'ملخص المصروفات'!$I$12:$I$22</c:f>
              <c:strCache>
                <c:ptCount val="11"/>
                <c:pt idx="0">
                  <c:v>مصروفات إدارية</c:v>
                </c:pt>
                <c:pt idx="1">
                  <c:v>مصروفات تشغيلية</c:v>
                </c:pt>
                <c:pt idx="2">
                  <c:v>مصروفات تسويقية</c:v>
                </c:pt>
                <c:pt idx="3">
                  <c:v>رواتب وأجور</c:v>
                </c:pt>
                <c:pt idx="4">
                  <c:v>خدمات ومرافق</c:v>
                </c:pt>
                <c:pt idx="5">
                  <c:v>مشتريات ومستلزمات مكتبية</c:v>
                </c:pt>
                <c:pt idx="6">
                  <c:v>صيانة وإصلاح</c:v>
                </c:pt>
                <c:pt idx="7">
                  <c:v>انتقالات وسفر</c:v>
                </c:pt>
                <c:pt idx="8">
                  <c:v>ضيافة وتمثيل</c:v>
                </c:pt>
                <c:pt idx="9">
                  <c:v>مصروفات بنكية</c:v>
                </c:pt>
                <c:pt idx="10">
                  <c:v>أخرى</c:v>
                </c:pt>
              </c:strCache>
            </c:strRef>
          </c:cat>
          <c:val>
            <c:numRef>
              <c:f>'ملخص المصروفات'!$J$12:$J$22</c:f>
              <c:numCache>
                <c:formatCode>#,##0\ "ر.س"</c:formatCode>
                <c:ptCount val="11"/>
                <c:pt idx="0">
                  <c:v>120000</c:v>
                </c:pt>
                <c:pt idx="1">
                  <c:v>180000</c:v>
                </c:pt>
                <c:pt idx="2">
                  <c:v>90000</c:v>
                </c:pt>
                <c:pt idx="3">
                  <c:v>360000</c:v>
                </c:pt>
                <c:pt idx="4">
                  <c:v>60000</c:v>
                </c:pt>
                <c:pt idx="5">
                  <c:v>45000</c:v>
                </c:pt>
                <c:pt idx="6">
                  <c:v>35000</c:v>
                </c:pt>
                <c:pt idx="7">
                  <c:v>50000</c:v>
                </c:pt>
                <c:pt idx="8">
                  <c:v>30000</c:v>
                </c:pt>
                <c:pt idx="9">
                  <c:v>12000</c:v>
                </c:pt>
                <c:pt idx="10">
                  <c:v>25000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661-41D0-B264-CEDF8AEE7DDC}"/>
            </c:ext>
          </c:extLst>
        </c:ser>
        <c:ser>
          <c:idx val="1"/>
          <c:order val="1"/>
          <c:tx>
            <c:v>الفعلي</c:v>
          </c:tx>
          <c:spPr>
            <a:solidFill>
              <a:srgbClr val="E97132"/>
            </a:solidFill>
            <a:ln cmpd="sng">
              <a:noFill/>
            </a:ln>
          </c:spPr>
          <c:invertIfNegative val="1"/>
          <c:cat>
            <c:strRef>
              <c:f>'ملخص المصروفات'!$I$12:$I$22</c:f>
              <c:strCache>
                <c:ptCount val="11"/>
                <c:pt idx="0">
                  <c:v>مصروفات إدارية</c:v>
                </c:pt>
                <c:pt idx="1">
                  <c:v>مصروفات تشغيلية</c:v>
                </c:pt>
                <c:pt idx="2">
                  <c:v>مصروفات تسويقية</c:v>
                </c:pt>
                <c:pt idx="3">
                  <c:v>رواتب وأجور</c:v>
                </c:pt>
                <c:pt idx="4">
                  <c:v>خدمات ومرافق</c:v>
                </c:pt>
                <c:pt idx="5">
                  <c:v>مشتريات ومستلزمات مكتبية</c:v>
                </c:pt>
                <c:pt idx="6">
                  <c:v>صيانة وإصلاح</c:v>
                </c:pt>
                <c:pt idx="7">
                  <c:v>انتقالات وسفر</c:v>
                </c:pt>
                <c:pt idx="8">
                  <c:v>ضيافة وتمثيل</c:v>
                </c:pt>
                <c:pt idx="9">
                  <c:v>مصروفات بنكية</c:v>
                </c:pt>
                <c:pt idx="10">
                  <c:v>أخرى</c:v>
                </c:pt>
              </c:strCache>
            </c:strRef>
          </c:cat>
          <c:val>
            <c:numRef>
              <c:f>'ملخص المصروفات'!$K$12:$K$22</c:f>
              <c:numCache>
                <c:formatCode>#,##0\ "ر.س"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12000</c:v>
                </c:pt>
                <c:pt idx="3">
                  <c:v>30000</c:v>
                </c:pt>
                <c:pt idx="4">
                  <c:v>4500</c:v>
                </c:pt>
                <c:pt idx="5">
                  <c:v>2800</c:v>
                </c:pt>
                <c:pt idx="6">
                  <c:v>3500</c:v>
                </c:pt>
                <c:pt idx="7">
                  <c:v>7200</c:v>
                </c:pt>
                <c:pt idx="8">
                  <c:v>1800</c:v>
                </c:pt>
                <c:pt idx="9">
                  <c:v>650</c:v>
                </c:pt>
                <c:pt idx="1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661-41D0-B264-CEDF8AEE7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9731258"/>
        <c:axId val="1620550416"/>
      </c:barChart>
      <c:catAx>
        <c:axId val="18597312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20550416"/>
        <c:crosses val="autoZero"/>
        <c:auto val="1"/>
        <c:lblAlgn val="ctr"/>
        <c:lblOffset val="100"/>
        <c:noMultiLvlLbl val="1"/>
      </c:catAx>
      <c:valAx>
        <c:axId val="16205504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59731258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daftra.com/register?trk=SEO_FWT_template_insid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650655</xdr:colOff>
      <xdr:row>0</xdr:row>
      <xdr:rowOff>290592</xdr:rowOff>
    </xdr:from>
    <xdr:to>
      <xdr:col>18</xdr:col>
      <xdr:colOff>367438</xdr:colOff>
      <xdr:row>29</xdr:row>
      <xdr:rowOff>129636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04C02F-6AA1-EE28-89F0-7F96612FB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50007478" y="290592"/>
          <a:ext cx="3026317" cy="5860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9829800" cy="3800475"/>
    <xdr:graphicFrame macro="">
      <xdr:nvGraphicFramePr>
        <xdr:cNvPr id="260855260" name="Chart 1">
          <a:extLst>
            <a:ext uri="{FF2B5EF4-FFF2-40B4-BE49-F238E27FC236}">
              <a16:creationId xmlns:a16="http://schemas.microsoft.com/office/drawing/2014/main" id="{00000000-0008-0000-0100-0000DC558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0</xdr:colOff>
      <xdr:row>33</xdr:row>
      <xdr:rowOff>0</xdr:rowOff>
    </xdr:from>
    <xdr:ext cx="9982200" cy="3600450"/>
    <xdr:graphicFrame macro="">
      <xdr:nvGraphicFramePr>
        <xdr:cNvPr id="199172388" name="Chart 2">
          <a:extLst>
            <a:ext uri="{FF2B5EF4-FFF2-40B4-BE49-F238E27FC236}">
              <a16:creationId xmlns:a16="http://schemas.microsoft.com/office/drawing/2014/main" id="{00000000-0008-0000-0100-00002421D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:M202">
  <tableColumns count="13">
    <tableColumn id="1" xr3:uid="{00000000-0010-0000-0000-000001000000}" name="م"/>
    <tableColumn id="2" xr3:uid="{00000000-0010-0000-0000-000002000000}" name="تاريخ المصروف"/>
    <tableColumn id="3" xr3:uid="{00000000-0010-0000-0000-000003000000}" name="الشهر"/>
    <tableColumn id="4" xr3:uid="{00000000-0010-0000-0000-000004000000}" name="وصف أو بيان المصروف"/>
    <tableColumn id="5" xr3:uid="{00000000-0010-0000-0000-000005000000}" name="فئة / تصنيف المصروف"/>
    <tableColumn id="6" xr3:uid="{00000000-0010-0000-0000-000006000000}" name="المبلغ المصروف"/>
    <tableColumn id="7" xr3:uid="{00000000-0010-0000-0000-000007000000}" name="طريقة الدفع"/>
    <tableColumn id="8" xr3:uid="{00000000-0010-0000-0000-000008000000}" name="الجهة المستفيدة / المورد"/>
    <tableColumn id="9" xr3:uid="{00000000-0010-0000-0000-000009000000}" name="رقم الفاتورة أو المستند"/>
    <tableColumn id="10" xr3:uid="{00000000-0010-0000-0000-00000A000000}" name="رابط / ملاحظات المستند الداعم"/>
    <tableColumn id="11" xr3:uid="{00000000-0010-0000-0000-00000B000000}" name="حالة المصروف"/>
    <tableColumn id="12" xr3:uid="{00000000-0010-0000-0000-00000C000000}" name="الرصيد التراكمي"/>
    <tableColumn id="13" xr3:uid="{00000000-0010-0000-0000-00000D000000}" name="ملاحظات المراجعة"/>
  </tableColumns>
  <tableStyleInfo name="كشف المصروفات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1:G24">
  <tableColumns count="7">
    <tableColumn id="1" xr3:uid="{00000000-0010-0000-0100-000001000000}" name="الشهر"/>
    <tableColumn id="2" xr3:uid="{00000000-0010-0000-0100-000002000000}" name="بداية الشهر"/>
    <tableColumn id="3" xr3:uid="{00000000-0010-0000-0100-000003000000}" name="ميزانية الشهر"/>
    <tableColumn id="4" xr3:uid="{00000000-0010-0000-0100-000004000000}" name="الفعلي"/>
    <tableColumn id="5" xr3:uid="{00000000-0010-0000-0100-000005000000}" name="الانحراف"/>
    <tableColumn id="6" xr3:uid="{00000000-0010-0000-0100-000006000000}" name="نسبة الانحراف"/>
    <tableColumn id="7" xr3:uid="{00000000-0010-0000-0100-000007000000}" name="ملاحظة"/>
  </tableColumns>
  <tableStyleInfo name="ملخص المصروفات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I11:L22">
  <tableColumns count="4">
    <tableColumn id="1" xr3:uid="{00000000-0010-0000-0200-000001000000}" name="الفئة"/>
    <tableColumn id="2" xr3:uid="{00000000-0010-0000-0200-000002000000}" name="الميزانية"/>
    <tableColumn id="3" xr3:uid="{00000000-0010-0000-0200-000003000000}" name="الفعلي"/>
    <tableColumn id="4" xr3:uid="{00000000-0010-0000-0200-000004000000}" name="نسبة من الإجمالي"/>
  </tableColumns>
  <tableStyleInfo name="ملخص المصروفات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I25:K31">
  <tableColumns count="3">
    <tableColumn id="1" xr3:uid="{00000000-0010-0000-0300-000001000000}" name="طريقة الدفع"/>
    <tableColumn id="2" xr3:uid="{00000000-0010-0000-0300-000002000000}" name="الإجمالي"/>
    <tableColumn id="3" xr3:uid="{00000000-0010-0000-0300-000003000000}" name="النسبة"/>
  </tableColumns>
  <tableStyleInfo name="ملخص المصروفات-style 3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2:I13">
  <tableColumns count="9">
    <tableColumn id="1" xr3:uid="{00000000-0010-0000-0400-000001000000}" name="فئة المصروف"/>
    <tableColumn id="2" xr3:uid="{00000000-0010-0000-0400-000002000000}" name="الميزانية السنوية"/>
    <tableColumn id="3" xr3:uid="{00000000-0010-0000-0400-000003000000}" name="المصروف الفعلي"/>
    <tableColumn id="4" xr3:uid="{00000000-0010-0000-0400-000004000000}" name="الانحراف"/>
    <tableColumn id="5" xr3:uid="{00000000-0010-0000-0400-000005000000}" name="نسبة الانحراف"/>
    <tableColumn id="6" xr3:uid="{00000000-0010-0000-0400-000006000000}" name="نوع الانحراف"/>
    <tableColumn id="7" xr3:uid="{00000000-0010-0000-0400-000007000000}" name="تفسير مبدئي"/>
    <tableColumn id="8" xr3:uid="{00000000-0010-0000-0400-000008000000}" name="سبب فعلي يكتبه المراجع"/>
    <tableColumn id="9" xr3:uid="{00000000-0010-0000-0400-000009000000}" name="الإجراء المقترح"/>
  </tableColumns>
  <tableStyleInfo name="تحليل الانحرافات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2:C13">
  <tableColumns count="3">
    <tableColumn id="1" xr3:uid="{00000000-0010-0000-0500-000001000000}" name="فئات المصروفات"/>
    <tableColumn id="2" xr3:uid="{00000000-0010-0000-0500-000002000000}" name="الميزانية السنوية لكل فئة"/>
    <tableColumn id="3" xr3:uid="{00000000-0010-0000-0500-000003000000}" name="ملاحظات"/>
  </tableColumns>
  <tableStyleInfo name="الإعدادات-style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E2:E8">
  <tableColumns count="1">
    <tableColumn id="1" xr3:uid="{00000000-0010-0000-0600-000001000000}" name="طرق الدفع"/>
  </tableColumns>
  <tableStyleInfo name="الإعدادات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rlito"/>
        <a:ea typeface="Carlito"/>
        <a:cs typeface="Carlito"/>
      </a:majorFont>
      <a:minorFont>
        <a:latin typeface="Carlito"/>
        <a:ea typeface="Carlito"/>
        <a:cs typeface="Carlit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rightToLeft="1" tabSelected="1" topLeftCell="G1" zoomScale="59" zoomScaleNormal="59" workbookViewId="0">
      <selection activeCell="D12" sqref="D12"/>
    </sheetView>
  </sheetViews>
  <sheetFormatPr defaultColWidth="12.625" defaultRowHeight="15" customHeight="1"/>
  <cols>
    <col min="1" max="1" width="8" customWidth="1"/>
    <col min="2" max="2" width="15" customWidth="1"/>
    <col min="3" max="3" width="12" customWidth="1"/>
    <col min="4" max="4" width="32" customWidth="1"/>
    <col min="5" max="5" width="24" customWidth="1"/>
    <col min="6" max="6" width="18" customWidth="1"/>
    <col min="7" max="7" width="17" customWidth="1"/>
    <col min="8" max="8" width="26" customWidth="1"/>
    <col min="9" max="9" width="22" customWidth="1"/>
    <col min="10" max="10" width="34" customWidth="1"/>
    <col min="11" max="11" width="16" customWidth="1"/>
    <col min="12" max="12" width="18" customWidth="1"/>
    <col min="13" max="13" width="28" customWidth="1"/>
    <col min="14" max="26" width="8.625" customWidth="1"/>
  </cols>
  <sheetData>
    <row r="1" spans="1:26" ht="37.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3">
        <f t="shared" ref="A3:A202" si="0">IF(B3="","",ROW()-4)</f>
        <v>-1</v>
      </c>
      <c r="B3" s="4">
        <v>46025</v>
      </c>
      <c r="C3" s="3" t="str">
        <f t="shared" ref="C3:C202" si="1">IF(B3="","",TEXT(B3,"yyyy-mm"))</f>
        <v>2026-01</v>
      </c>
      <c r="D3" s="5" t="s">
        <v>14</v>
      </c>
      <c r="E3" s="5" t="s">
        <v>15</v>
      </c>
      <c r="F3" s="6">
        <v>4500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7">
        <f t="shared" ref="L3:L202" si="2">IF(F3="","",SUM($F$3:F3))</f>
        <v>4500</v>
      </c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3">
        <f t="shared" si="0"/>
        <v>0</v>
      </c>
      <c r="B4" s="4">
        <v>46030</v>
      </c>
      <c r="C4" s="3" t="str">
        <f t="shared" si="1"/>
        <v>2026-01</v>
      </c>
      <c r="D4" s="5" t="s">
        <v>21</v>
      </c>
      <c r="E4" s="5" t="s">
        <v>22</v>
      </c>
      <c r="F4" s="6">
        <v>2800</v>
      </c>
      <c r="G4" s="5" t="s">
        <v>23</v>
      </c>
      <c r="H4" s="5" t="s">
        <v>24</v>
      </c>
      <c r="I4" s="5" t="s">
        <v>25</v>
      </c>
      <c r="J4" s="5" t="s">
        <v>26</v>
      </c>
      <c r="K4" s="5" t="s">
        <v>20</v>
      </c>
      <c r="L4" s="7">
        <f t="shared" si="2"/>
        <v>7300</v>
      </c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3">
        <f t="shared" si="0"/>
        <v>1</v>
      </c>
      <c r="B5" s="4">
        <v>46058</v>
      </c>
      <c r="C5" s="3" t="str">
        <f t="shared" si="1"/>
        <v>2026-02</v>
      </c>
      <c r="D5" s="5" t="s">
        <v>27</v>
      </c>
      <c r="E5" s="5" t="s">
        <v>28</v>
      </c>
      <c r="F5" s="6">
        <v>12000</v>
      </c>
      <c r="G5" s="5" t="s">
        <v>16</v>
      </c>
      <c r="H5" s="5" t="s">
        <v>29</v>
      </c>
      <c r="I5" s="5" t="s">
        <v>30</v>
      </c>
      <c r="J5" s="5" t="s">
        <v>31</v>
      </c>
      <c r="K5" s="5" t="s">
        <v>20</v>
      </c>
      <c r="L5" s="7">
        <f t="shared" si="2"/>
        <v>19300</v>
      </c>
      <c r="M5" s="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3">
        <f t="shared" si="0"/>
        <v>2</v>
      </c>
      <c r="B6" s="4">
        <v>46065</v>
      </c>
      <c r="C6" s="3" t="str">
        <f t="shared" si="1"/>
        <v>2026-02</v>
      </c>
      <c r="D6" s="5" t="s">
        <v>32</v>
      </c>
      <c r="E6" s="5" t="s">
        <v>33</v>
      </c>
      <c r="F6" s="6">
        <v>3500</v>
      </c>
      <c r="G6" s="5" t="s">
        <v>34</v>
      </c>
      <c r="H6" s="5" t="s">
        <v>35</v>
      </c>
      <c r="I6" s="5" t="s">
        <v>36</v>
      </c>
      <c r="J6" s="5" t="s">
        <v>37</v>
      </c>
      <c r="K6" s="5" t="s">
        <v>38</v>
      </c>
      <c r="L6" s="7">
        <f t="shared" si="2"/>
        <v>22800</v>
      </c>
      <c r="M6" s="5" t="s">
        <v>39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3">
        <f t="shared" si="0"/>
        <v>3</v>
      </c>
      <c r="B7" s="4">
        <v>46082</v>
      </c>
      <c r="C7" s="3" t="str">
        <f t="shared" si="1"/>
        <v>2026-03</v>
      </c>
      <c r="D7" s="5" t="s">
        <v>40</v>
      </c>
      <c r="E7" s="5" t="s">
        <v>41</v>
      </c>
      <c r="F7" s="6">
        <v>30000</v>
      </c>
      <c r="G7" s="5" t="s">
        <v>16</v>
      </c>
      <c r="H7" s="5" t="s">
        <v>42</v>
      </c>
      <c r="I7" s="5" t="s">
        <v>43</v>
      </c>
      <c r="J7" s="5" t="s">
        <v>44</v>
      </c>
      <c r="K7" s="5" t="s">
        <v>20</v>
      </c>
      <c r="L7" s="7">
        <f t="shared" si="2"/>
        <v>52800</v>
      </c>
      <c r="M7" s="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3">
        <f t="shared" si="0"/>
        <v>4</v>
      </c>
      <c r="B8" s="4">
        <v>46100</v>
      </c>
      <c r="C8" s="3" t="str">
        <f t="shared" si="1"/>
        <v>2026-03</v>
      </c>
      <c r="D8" s="5" t="s">
        <v>45</v>
      </c>
      <c r="E8" s="5" t="s">
        <v>46</v>
      </c>
      <c r="F8" s="6">
        <v>650</v>
      </c>
      <c r="G8" s="5" t="s">
        <v>16</v>
      </c>
      <c r="H8" s="5" t="s">
        <v>47</v>
      </c>
      <c r="I8" s="5" t="s">
        <v>48</v>
      </c>
      <c r="J8" s="5" t="s">
        <v>49</v>
      </c>
      <c r="K8" s="5" t="s">
        <v>20</v>
      </c>
      <c r="L8" s="7">
        <f t="shared" si="2"/>
        <v>53450</v>
      </c>
      <c r="M8" s="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3">
        <f t="shared" si="0"/>
        <v>5</v>
      </c>
      <c r="B9" s="4">
        <v>46119</v>
      </c>
      <c r="C9" s="3" t="str">
        <f t="shared" si="1"/>
        <v>2026-04</v>
      </c>
      <c r="D9" s="5" t="s">
        <v>50</v>
      </c>
      <c r="E9" s="5" t="s">
        <v>51</v>
      </c>
      <c r="F9" s="6">
        <v>1800</v>
      </c>
      <c r="G9" s="5" t="s">
        <v>52</v>
      </c>
      <c r="H9" s="5" t="s">
        <v>53</v>
      </c>
      <c r="I9" s="5" t="s">
        <v>54</v>
      </c>
      <c r="J9" s="5" t="s">
        <v>55</v>
      </c>
      <c r="K9" s="5" t="s">
        <v>20</v>
      </c>
      <c r="L9" s="7">
        <f t="shared" si="2"/>
        <v>55250</v>
      </c>
      <c r="M9" s="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3">
        <f t="shared" si="0"/>
        <v>6</v>
      </c>
      <c r="B10" s="4">
        <v>46130</v>
      </c>
      <c r="C10" s="3" t="str">
        <f t="shared" si="1"/>
        <v>2026-04</v>
      </c>
      <c r="D10" s="5" t="s">
        <v>56</v>
      </c>
      <c r="E10" s="5" t="s">
        <v>57</v>
      </c>
      <c r="F10" s="6">
        <v>7200</v>
      </c>
      <c r="G10" s="5" t="s">
        <v>23</v>
      </c>
      <c r="H10" s="5" t="s">
        <v>58</v>
      </c>
      <c r="I10" s="5" t="s">
        <v>59</v>
      </c>
      <c r="J10" s="5" t="s">
        <v>60</v>
      </c>
      <c r="K10" s="5" t="s">
        <v>38</v>
      </c>
      <c r="L10" s="7">
        <f t="shared" si="2"/>
        <v>62450</v>
      </c>
      <c r="M10" s="5" t="s">
        <v>61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>
      <c r="A11" s="3" t="str">
        <f t="shared" si="0"/>
        <v/>
      </c>
      <c r="B11" s="4"/>
      <c r="C11" s="3" t="str">
        <f t="shared" si="1"/>
        <v/>
      </c>
      <c r="D11" s="5"/>
      <c r="E11" s="5"/>
      <c r="F11" s="6"/>
      <c r="G11" s="5"/>
      <c r="H11" s="5"/>
      <c r="I11" s="5"/>
      <c r="J11" s="5"/>
      <c r="K11" s="5"/>
      <c r="L11" s="7" t="str">
        <f t="shared" si="2"/>
        <v/>
      </c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>
      <c r="A12" s="3" t="str">
        <f t="shared" si="0"/>
        <v/>
      </c>
      <c r="B12" s="4"/>
      <c r="C12" s="3" t="str">
        <f t="shared" si="1"/>
        <v/>
      </c>
      <c r="D12" s="5"/>
      <c r="E12" s="5"/>
      <c r="F12" s="6"/>
      <c r="G12" s="5"/>
      <c r="H12" s="5"/>
      <c r="I12" s="5"/>
      <c r="J12" s="5"/>
      <c r="K12" s="5"/>
      <c r="L12" s="7" t="str">
        <f t="shared" si="2"/>
        <v/>
      </c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>
      <c r="A13" s="3" t="str">
        <f t="shared" si="0"/>
        <v/>
      </c>
      <c r="B13" s="4"/>
      <c r="C13" s="3" t="str">
        <f t="shared" si="1"/>
        <v/>
      </c>
      <c r="D13" s="5"/>
      <c r="E13" s="5"/>
      <c r="F13" s="6"/>
      <c r="G13" s="5"/>
      <c r="H13" s="5"/>
      <c r="I13" s="5"/>
      <c r="J13" s="5"/>
      <c r="K13" s="5"/>
      <c r="L13" s="7" t="str">
        <f t="shared" si="2"/>
        <v/>
      </c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>
      <c r="A14" s="3" t="str">
        <f t="shared" si="0"/>
        <v/>
      </c>
      <c r="B14" s="4"/>
      <c r="C14" s="3" t="str">
        <f t="shared" si="1"/>
        <v/>
      </c>
      <c r="D14" s="5"/>
      <c r="E14" s="5"/>
      <c r="F14" s="6"/>
      <c r="G14" s="5"/>
      <c r="H14" s="5"/>
      <c r="I14" s="5"/>
      <c r="J14" s="5"/>
      <c r="K14" s="5"/>
      <c r="L14" s="7" t="str">
        <f t="shared" si="2"/>
        <v/>
      </c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>
      <c r="A15" s="3" t="str">
        <f t="shared" si="0"/>
        <v/>
      </c>
      <c r="B15" s="4"/>
      <c r="C15" s="3" t="str">
        <f t="shared" si="1"/>
        <v/>
      </c>
      <c r="D15" s="5"/>
      <c r="E15" s="5"/>
      <c r="F15" s="6"/>
      <c r="G15" s="5"/>
      <c r="H15" s="5"/>
      <c r="I15" s="5"/>
      <c r="J15" s="5"/>
      <c r="K15" s="5"/>
      <c r="L15" s="7" t="str">
        <f t="shared" si="2"/>
        <v/>
      </c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>
      <c r="A16" s="3" t="str">
        <f t="shared" si="0"/>
        <v/>
      </c>
      <c r="B16" s="4"/>
      <c r="C16" s="3" t="str">
        <f t="shared" si="1"/>
        <v/>
      </c>
      <c r="D16" s="5"/>
      <c r="E16" s="5"/>
      <c r="F16" s="6"/>
      <c r="G16" s="5"/>
      <c r="H16" s="5"/>
      <c r="I16" s="5"/>
      <c r="J16" s="5"/>
      <c r="K16" s="5"/>
      <c r="L16" s="7" t="str">
        <f t="shared" si="2"/>
        <v/>
      </c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>
      <c r="A17" s="3" t="str">
        <f t="shared" si="0"/>
        <v/>
      </c>
      <c r="B17" s="4"/>
      <c r="C17" s="3" t="str">
        <f t="shared" si="1"/>
        <v/>
      </c>
      <c r="D17" s="5"/>
      <c r="E17" s="5"/>
      <c r="F17" s="6"/>
      <c r="G17" s="5"/>
      <c r="H17" s="5"/>
      <c r="I17" s="5"/>
      <c r="J17" s="5"/>
      <c r="K17" s="5"/>
      <c r="L17" s="7" t="str">
        <f t="shared" si="2"/>
        <v/>
      </c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>
      <c r="A18" s="3" t="str">
        <f t="shared" si="0"/>
        <v/>
      </c>
      <c r="B18" s="4"/>
      <c r="C18" s="3" t="str">
        <f t="shared" si="1"/>
        <v/>
      </c>
      <c r="D18" s="5"/>
      <c r="E18" s="5"/>
      <c r="F18" s="6"/>
      <c r="G18" s="5"/>
      <c r="H18" s="5"/>
      <c r="I18" s="5"/>
      <c r="J18" s="5"/>
      <c r="K18" s="5"/>
      <c r="L18" s="7" t="str">
        <f t="shared" si="2"/>
        <v/>
      </c>
      <c r="M18" s="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3" t="str">
        <f t="shared" si="0"/>
        <v/>
      </c>
      <c r="B19" s="4"/>
      <c r="C19" s="3" t="str">
        <f t="shared" si="1"/>
        <v/>
      </c>
      <c r="D19" s="5"/>
      <c r="E19" s="5"/>
      <c r="F19" s="6"/>
      <c r="G19" s="5"/>
      <c r="H19" s="5"/>
      <c r="I19" s="5"/>
      <c r="J19" s="5"/>
      <c r="K19" s="5"/>
      <c r="L19" s="7" t="str">
        <f t="shared" si="2"/>
        <v/>
      </c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3" t="str">
        <f t="shared" si="0"/>
        <v/>
      </c>
      <c r="B20" s="4"/>
      <c r="C20" s="3" t="str">
        <f t="shared" si="1"/>
        <v/>
      </c>
      <c r="D20" s="5"/>
      <c r="E20" s="5"/>
      <c r="F20" s="6"/>
      <c r="G20" s="5"/>
      <c r="H20" s="5"/>
      <c r="I20" s="5"/>
      <c r="J20" s="5"/>
      <c r="K20" s="5"/>
      <c r="L20" s="7" t="str">
        <f t="shared" si="2"/>
        <v/>
      </c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3" t="str">
        <f t="shared" si="0"/>
        <v/>
      </c>
      <c r="B21" s="4"/>
      <c r="C21" s="3" t="str">
        <f t="shared" si="1"/>
        <v/>
      </c>
      <c r="D21" s="5"/>
      <c r="E21" s="5"/>
      <c r="F21" s="6"/>
      <c r="G21" s="5"/>
      <c r="H21" s="5"/>
      <c r="I21" s="5"/>
      <c r="J21" s="5"/>
      <c r="K21" s="5"/>
      <c r="L21" s="7" t="str">
        <f t="shared" si="2"/>
        <v/>
      </c>
      <c r="M21" s="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" t="str">
        <f t="shared" si="0"/>
        <v/>
      </c>
      <c r="B22" s="4"/>
      <c r="C22" s="3" t="str">
        <f t="shared" si="1"/>
        <v/>
      </c>
      <c r="D22" s="5"/>
      <c r="E22" s="5"/>
      <c r="F22" s="6"/>
      <c r="G22" s="5"/>
      <c r="H22" s="5"/>
      <c r="I22" s="5"/>
      <c r="J22" s="5"/>
      <c r="K22" s="5"/>
      <c r="L22" s="7" t="str">
        <f t="shared" si="2"/>
        <v/>
      </c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3" t="str">
        <f t="shared" si="0"/>
        <v/>
      </c>
      <c r="B23" s="4"/>
      <c r="C23" s="3" t="str">
        <f t="shared" si="1"/>
        <v/>
      </c>
      <c r="D23" s="5"/>
      <c r="E23" s="5"/>
      <c r="F23" s="6"/>
      <c r="G23" s="5"/>
      <c r="H23" s="5"/>
      <c r="I23" s="5"/>
      <c r="J23" s="5"/>
      <c r="K23" s="5"/>
      <c r="L23" s="7" t="str">
        <f t="shared" si="2"/>
        <v/>
      </c>
      <c r="M23" s="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3" t="str">
        <f t="shared" si="0"/>
        <v/>
      </c>
      <c r="B24" s="4"/>
      <c r="C24" s="3" t="str">
        <f t="shared" si="1"/>
        <v/>
      </c>
      <c r="D24" s="5"/>
      <c r="E24" s="5"/>
      <c r="F24" s="6"/>
      <c r="G24" s="5"/>
      <c r="H24" s="5"/>
      <c r="I24" s="5"/>
      <c r="J24" s="5"/>
      <c r="K24" s="5"/>
      <c r="L24" s="7" t="str">
        <f t="shared" si="2"/>
        <v/>
      </c>
      <c r="M24" s="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3" t="str">
        <f t="shared" si="0"/>
        <v/>
      </c>
      <c r="B25" s="4"/>
      <c r="C25" s="3" t="str">
        <f t="shared" si="1"/>
        <v/>
      </c>
      <c r="D25" s="5"/>
      <c r="E25" s="5"/>
      <c r="F25" s="6"/>
      <c r="G25" s="5"/>
      <c r="H25" s="5"/>
      <c r="I25" s="5"/>
      <c r="J25" s="5"/>
      <c r="K25" s="5"/>
      <c r="L25" s="7" t="str">
        <f t="shared" si="2"/>
        <v/>
      </c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3" t="str">
        <f t="shared" si="0"/>
        <v/>
      </c>
      <c r="B26" s="4"/>
      <c r="C26" s="3" t="str">
        <f t="shared" si="1"/>
        <v/>
      </c>
      <c r="D26" s="5"/>
      <c r="E26" s="5"/>
      <c r="F26" s="6"/>
      <c r="G26" s="5"/>
      <c r="H26" s="5"/>
      <c r="I26" s="5"/>
      <c r="J26" s="5"/>
      <c r="K26" s="5"/>
      <c r="L26" s="7" t="str">
        <f t="shared" si="2"/>
        <v/>
      </c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3" t="str">
        <f t="shared" si="0"/>
        <v/>
      </c>
      <c r="B27" s="4"/>
      <c r="C27" s="3" t="str">
        <f t="shared" si="1"/>
        <v/>
      </c>
      <c r="D27" s="5"/>
      <c r="E27" s="5"/>
      <c r="F27" s="6"/>
      <c r="G27" s="5"/>
      <c r="H27" s="5"/>
      <c r="I27" s="5"/>
      <c r="J27" s="5"/>
      <c r="K27" s="5"/>
      <c r="L27" s="7" t="str">
        <f t="shared" si="2"/>
        <v/>
      </c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3" t="str">
        <f t="shared" si="0"/>
        <v/>
      </c>
      <c r="B28" s="4"/>
      <c r="C28" s="3" t="str">
        <f t="shared" si="1"/>
        <v/>
      </c>
      <c r="D28" s="5"/>
      <c r="E28" s="5"/>
      <c r="F28" s="6"/>
      <c r="G28" s="5"/>
      <c r="H28" s="5"/>
      <c r="I28" s="5"/>
      <c r="J28" s="5"/>
      <c r="K28" s="5"/>
      <c r="L28" s="7" t="str">
        <f t="shared" si="2"/>
        <v/>
      </c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3" t="str">
        <f t="shared" si="0"/>
        <v/>
      </c>
      <c r="B29" s="4"/>
      <c r="C29" s="3" t="str">
        <f t="shared" si="1"/>
        <v/>
      </c>
      <c r="D29" s="5"/>
      <c r="E29" s="5"/>
      <c r="F29" s="6"/>
      <c r="G29" s="5"/>
      <c r="H29" s="5"/>
      <c r="I29" s="5"/>
      <c r="J29" s="5"/>
      <c r="K29" s="5"/>
      <c r="L29" s="7" t="str">
        <f t="shared" si="2"/>
        <v/>
      </c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3" t="str">
        <f t="shared" si="0"/>
        <v/>
      </c>
      <c r="B30" s="4"/>
      <c r="C30" s="3" t="str">
        <f t="shared" si="1"/>
        <v/>
      </c>
      <c r="D30" s="5"/>
      <c r="E30" s="5"/>
      <c r="F30" s="6"/>
      <c r="G30" s="5"/>
      <c r="H30" s="5"/>
      <c r="I30" s="5"/>
      <c r="J30" s="5"/>
      <c r="K30" s="5"/>
      <c r="L30" s="7" t="str">
        <f t="shared" si="2"/>
        <v/>
      </c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3" t="str">
        <f t="shared" si="0"/>
        <v/>
      </c>
      <c r="B31" s="4"/>
      <c r="C31" s="3" t="str">
        <f t="shared" si="1"/>
        <v/>
      </c>
      <c r="D31" s="5"/>
      <c r="E31" s="5"/>
      <c r="F31" s="6"/>
      <c r="G31" s="5"/>
      <c r="H31" s="5"/>
      <c r="I31" s="5"/>
      <c r="J31" s="5"/>
      <c r="K31" s="5"/>
      <c r="L31" s="7" t="str">
        <f t="shared" si="2"/>
        <v/>
      </c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3" t="str">
        <f t="shared" si="0"/>
        <v/>
      </c>
      <c r="B32" s="4"/>
      <c r="C32" s="3" t="str">
        <f t="shared" si="1"/>
        <v/>
      </c>
      <c r="D32" s="5"/>
      <c r="E32" s="5"/>
      <c r="F32" s="6"/>
      <c r="G32" s="5"/>
      <c r="H32" s="5"/>
      <c r="I32" s="5"/>
      <c r="J32" s="5"/>
      <c r="K32" s="5"/>
      <c r="L32" s="7" t="str">
        <f t="shared" si="2"/>
        <v/>
      </c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3" t="str">
        <f t="shared" si="0"/>
        <v/>
      </c>
      <c r="B33" s="4"/>
      <c r="C33" s="3" t="str">
        <f t="shared" si="1"/>
        <v/>
      </c>
      <c r="D33" s="5"/>
      <c r="E33" s="5"/>
      <c r="F33" s="6"/>
      <c r="G33" s="5"/>
      <c r="H33" s="5"/>
      <c r="I33" s="5"/>
      <c r="J33" s="5"/>
      <c r="K33" s="5"/>
      <c r="L33" s="7" t="str">
        <f t="shared" si="2"/>
        <v/>
      </c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3" t="str">
        <f t="shared" si="0"/>
        <v/>
      </c>
      <c r="B34" s="4"/>
      <c r="C34" s="3" t="str">
        <f t="shared" si="1"/>
        <v/>
      </c>
      <c r="D34" s="5"/>
      <c r="E34" s="5"/>
      <c r="F34" s="6"/>
      <c r="G34" s="5"/>
      <c r="H34" s="5"/>
      <c r="I34" s="5"/>
      <c r="J34" s="5"/>
      <c r="K34" s="5"/>
      <c r="L34" s="7" t="str">
        <f t="shared" si="2"/>
        <v/>
      </c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3" t="str">
        <f t="shared" si="0"/>
        <v/>
      </c>
      <c r="B35" s="4"/>
      <c r="C35" s="3" t="str">
        <f t="shared" si="1"/>
        <v/>
      </c>
      <c r="D35" s="5"/>
      <c r="E35" s="5"/>
      <c r="F35" s="6"/>
      <c r="G35" s="5"/>
      <c r="H35" s="5"/>
      <c r="I35" s="5"/>
      <c r="J35" s="5"/>
      <c r="K35" s="5"/>
      <c r="L35" s="7" t="str">
        <f t="shared" si="2"/>
        <v/>
      </c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3" t="str">
        <f t="shared" si="0"/>
        <v/>
      </c>
      <c r="B36" s="4"/>
      <c r="C36" s="3" t="str">
        <f t="shared" si="1"/>
        <v/>
      </c>
      <c r="D36" s="5"/>
      <c r="E36" s="5"/>
      <c r="F36" s="6"/>
      <c r="G36" s="5"/>
      <c r="H36" s="5"/>
      <c r="I36" s="5"/>
      <c r="J36" s="5"/>
      <c r="K36" s="5"/>
      <c r="L36" s="7" t="str">
        <f t="shared" si="2"/>
        <v/>
      </c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3" t="str">
        <f t="shared" si="0"/>
        <v/>
      </c>
      <c r="B37" s="4"/>
      <c r="C37" s="3" t="str">
        <f t="shared" si="1"/>
        <v/>
      </c>
      <c r="D37" s="5"/>
      <c r="E37" s="5"/>
      <c r="F37" s="6"/>
      <c r="G37" s="5"/>
      <c r="H37" s="5"/>
      <c r="I37" s="5"/>
      <c r="J37" s="5"/>
      <c r="K37" s="5"/>
      <c r="L37" s="7" t="str">
        <f t="shared" si="2"/>
        <v/>
      </c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3" t="str">
        <f t="shared" si="0"/>
        <v/>
      </c>
      <c r="B38" s="4"/>
      <c r="C38" s="3" t="str">
        <f t="shared" si="1"/>
        <v/>
      </c>
      <c r="D38" s="5"/>
      <c r="E38" s="5"/>
      <c r="F38" s="6"/>
      <c r="G38" s="5"/>
      <c r="H38" s="5"/>
      <c r="I38" s="5"/>
      <c r="J38" s="5"/>
      <c r="K38" s="5"/>
      <c r="L38" s="7" t="str">
        <f t="shared" si="2"/>
        <v/>
      </c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3" t="str">
        <f t="shared" si="0"/>
        <v/>
      </c>
      <c r="B39" s="4"/>
      <c r="C39" s="3" t="str">
        <f t="shared" si="1"/>
        <v/>
      </c>
      <c r="D39" s="5"/>
      <c r="E39" s="5"/>
      <c r="F39" s="6"/>
      <c r="G39" s="5"/>
      <c r="H39" s="5"/>
      <c r="I39" s="5"/>
      <c r="J39" s="5"/>
      <c r="K39" s="5"/>
      <c r="L39" s="7" t="str">
        <f t="shared" si="2"/>
        <v/>
      </c>
      <c r="M39" s="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3" t="str">
        <f t="shared" si="0"/>
        <v/>
      </c>
      <c r="B40" s="4"/>
      <c r="C40" s="3" t="str">
        <f t="shared" si="1"/>
        <v/>
      </c>
      <c r="D40" s="5"/>
      <c r="E40" s="5"/>
      <c r="F40" s="6"/>
      <c r="G40" s="5"/>
      <c r="H40" s="5"/>
      <c r="I40" s="5"/>
      <c r="J40" s="5"/>
      <c r="K40" s="5"/>
      <c r="L40" s="7" t="str">
        <f t="shared" si="2"/>
        <v/>
      </c>
      <c r="M40" s="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3" t="str">
        <f t="shared" si="0"/>
        <v/>
      </c>
      <c r="B41" s="4"/>
      <c r="C41" s="3" t="str">
        <f t="shared" si="1"/>
        <v/>
      </c>
      <c r="D41" s="5"/>
      <c r="E41" s="5"/>
      <c r="F41" s="6"/>
      <c r="G41" s="5"/>
      <c r="H41" s="5"/>
      <c r="I41" s="5"/>
      <c r="J41" s="5"/>
      <c r="K41" s="5"/>
      <c r="L41" s="7" t="str">
        <f t="shared" si="2"/>
        <v/>
      </c>
      <c r="M41" s="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3" t="str">
        <f t="shared" si="0"/>
        <v/>
      </c>
      <c r="B42" s="4"/>
      <c r="C42" s="3" t="str">
        <f t="shared" si="1"/>
        <v/>
      </c>
      <c r="D42" s="5"/>
      <c r="E42" s="5"/>
      <c r="F42" s="6"/>
      <c r="G42" s="5"/>
      <c r="H42" s="5"/>
      <c r="I42" s="5"/>
      <c r="J42" s="5"/>
      <c r="K42" s="5"/>
      <c r="L42" s="7" t="str">
        <f t="shared" si="2"/>
        <v/>
      </c>
      <c r="M42" s="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3" t="str">
        <f t="shared" si="0"/>
        <v/>
      </c>
      <c r="B43" s="4"/>
      <c r="C43" s="3" t="str">
        <f t="shared" si="1"/>
        <v/>
      </c>
      <c r="D43" s="5"/>
      <c r="E43" s="5"/>
      <c r="F43" s="6"/>
      <c r="G43" s="5"/>
      <c r="H43" s="5"/>
      <c r="I43" s="5"/>
      <c r="J43" s="5"/>
      <c r="K43" s="5"/>
      <c r="L43" s="7" t="str">
        <f t="shared" si="2"/>
        <v/>
      </c>
      <c r="M43" s="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3" t="str">
        <f t="shared" si="0"/>
        <v/>
      </c>
      <c r="B44" s="4"/>
      <c r="C44" s="3" t="str">
        <f t="shared" si="1"/>
        <v/>
      </c>
      <c r="D44" s="5"/>
      <c r="E44" s="5"/>
      <c r="F44" s="6"/>
      <c r="G44" s="5"/>
      <c r="H44" s="5"/>
      <c r="I44" s="5"/>
      <c r="J44" s="5"/>
      <c r="K44" s="5"/>
      <c r="L44" s="7" t="str">
        <f t="shared" si="2"/>
        <v/>
      </c>
      <c r="M44" s="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3" t="str">
        <f t="shared" si="0"/>
        <v/>
      </c>
      <c r="B45" s="4"/>
      <c r="C45" s="3" t="str">
        <f t="shared" si="1"/>
        <v/>
      </c>
      <c r="D45" s="5"/>
      <c r="E45" s="5"/>
      <c r="F45" s="6"/>
      <c r="G45" s="5"/>
      <c r="H45" s="5"/>
      <c r="I45" s="5"/>
      <c r="J45" s="5"/>
      <c r="K45" s="5"/>
      <c r="L45" s="7" t="str">
        <f t="shared" si="2"/>
        <v/>
      </c>
      <c r="M45" s="5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3" t="str">
        <f t="shared" si="0"/>
        <v/>
      </c>
      <c r="B46" s="4"/>
      <c r="C46" s="3" t="str">
        <f t="shared" si="1"/>
        <v/>
      </c>
      <c r="D46" s="5"/>
      <c r="E46" s="5"/>
      <c r="F46" s="6"/>
      <c r="G46" s="5"/>
      <c r="H46" s="5"/>
      <c r="I46" s="5"/>
      <c r="J46" s="5"/>
      <c r="K46" s="5"/>
      <c r="L46" s="7" t="str">
        <f t="shared" si="2"/>
        <v/>
      </c>
      <c r="M46" s="5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3" t="str">
        <f t="shared" si="0"/>
        <v/>
      </c>
      <c r="B47" s="4"/>
      <c r="C47" s="3" t="str">
        <f t="shared" si="1"/>
        <v/>
      </c>
      <c r="D47" s="5"/>
      <c r="E47" s="5"/>
      <c r="F47" s="6"/>
      <c r="G47" s="5"/>
      <c r="H47" s="5"/>
      <c r="I47" s="5"/>
      <c r="J47" s="5"/>
      <c r="K47" s="5"/>
      <c r="L47" s="7" t="str">
        <f t="shared" si="2"/>
        <v/>
      </c>
      <c r="M47" s="5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3" t="str">
        <f t="shared" si="0"/>
        <v/>
      </c>
      <c r="B48" s="4"/>
      <c r="C48" s="3" t="str">
        <f t="shared" si="1"/>
        <v/>
      </c>
      <c r="D48" s="5"/>
      <c r="E48" s="5"/>
      <c r="F48" s="6"/>
      <c r="G48" s="5"/>
      <c r="H48" s="5"/>
      <c r="I48" s="5"/>
      <c r="J48" s="5"/>
      <c r="K48" s="5"/>
      <c r="L48" s="7" t="str">
        <f t="shared" si="2"/>
        <v/>
      </c>
      <c r="M48" s="5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3" t="str">
        <f t="shared" si="0"/>
        <v/>
      </c>
      <c r="B49" s="4"/>
      <c r="C49" s="3" t="str">
        <f t="shared" si="1"/>
        <v/>
      </c>
      <c r="D49" s="5"/>
      <c r="E49" s="5"/>
      <c r="F49" s="6"/>
      <c r="G49" s="5"/>
      <c r="H49" s="5"/>
      <c r="I49" s="5"/>
      <c r="J49" s="5"/>
      <c r="K49" s="5"/>
      <c r="L49" s="7" t="str">
        <f t="shared" si="2"/>
        <v/>
      </c>
      <c r="M49" s="5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3" t="str">
        <f t="shared" si="0"/>
        <v/>
      </c>
      <c r="B50" s="4"/>
      <c r="C50" s="3" t="str">
        <f t="shared" si="1"/>
        <v/>
      </c>
      <c r="D50" s="5"/>
      <c r="E50" s="5"/>
      <c r="F50" s="6"/>
      <c r="G50" s="5"/>
      <c r="H50" s="5"/>
      <c r="I50" s="5"/>
      <c r="J50" s="5"/>
      <c r="K50" s="5"/>
      <c r="L50" s="7" t="str">
        <f t="shared" si="2"/>
        <v/>
      </c>
      <c r="M50" s="5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3" t="str">
        <f t="shared" si="0"/>
        <v/>
      </c>
      <c r="B51" s="4"/>
      <c r="C51" s="3" t="str">
        <f t="shared" si="1"/>
        <v/>
      </c>
      <c r="D51" s="5"/>
      <c r="E51" s="5"/>
      <c r="F51" s="6"/>
      <c r="G51" s="5"/>
      <c r="H51" s="5"/>
      <c r="I51" s="5"/>
      <c r="J51" s="5"/>
      <c r="K51" s="5"/>
      <c r="L51" s="7" t="str">
        <f t="shared" si="2"/>
        <v/>
      </c>
      <c r="M51" s="5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3" t="str">
        <f t="shared" si="0"/>
        <v/>
      </c>
      <c r="B52" s="4"/>
      <c r="C52" s="3" t="str">
        <f t="shared" si="1"/>
        <v/>
      </c>
      <c r="D52" s="5"/>
      <c r="E52" s="5"/>
      <c r="F52" s="6"/>
      <c r="G52" s="5"/>
      <c r="H52" s="5"/>
      <c r="I52" s="5"/>
      <c r="J52" s="5"/>
      <c r="K52" s="5"/>
      <c r="L52" s="7" t="str">
        <f t="shared" si="2"/>
        <v/>
      </c>
      <c r="M52" s="5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3" t="str">
        <f t="shared" si="0"/>
        <v/>
      </c>
      <c r="B53" s="4"/>
      <c r="C53" s="3" t="str">
        <f t="shared" si="1"/>
        <v/>
      </c>
      <c r="D53" s="5"/>
      <c r="E53" s="5"/>
      <c r="F53" s="6"/>
      <c r="G53" s="5"/>
      <c r="H53" s="5"/>
      <c r="I53" s="5"/>
      <c r="J53" s="5"/>
      <c r="K53" s="5"/>
      <c r="L53" s="7" t="str">
        <f t="shared" si="2"/>
        <v/>
      </c>
      <c r="M53" s="5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3" t="str">
        <f t="shared" si="0"/>
        <v/>
      </c>
      <c r="B54" s="4"/>
      <c r="C54" s="3" t="str">
        <f t="shared" si="1"/>
        <v/>
      </c>
      <c r="D54" s="5"/>
      <c r="E54" s="5"/>
      <c r="F54" s="6"/>
      <c r="G54" s="5"/>
      <c r="H54" s="5"/>
      <c r="I54" s="5"/>
      <c r="J54" s="5"/>
      <c r="K54" s="5"/>
      <c r="L54" s="7" t="str">
        <f t="shared" si="2"/>
        <v/>
      </c>
      <c r="M54" s="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3" t="str">
        <f t="shared" si="0"/>
        <v/>
      </c>
      <c r="B55" s="4"/>
      <c r="C55" s="3" t="str">
        <f t="shared" si="1"/>
        <v/>
      </c>
      <c r="D55" s="5"/>
      <c r="E55" s="5"/>
      <c r="F55" s="6"/>
      <c r="G55" s="5"/>
      <c r="H55" s="5"/>
      <c r="I55" s="5"/>
      <c r="J55" s="5"/>
      <c r="K55" s="5"/>
      <c r="L55" s="7" t="str">
        <f t="shared" si="2"/>
        <v/>
      </c>
      <c r="M55" s="5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3" t="str">
        <f t="shared" si="0"/>
        <v/>
      </c>
      <c r="B56" s="4"/>
      <c r="C56" s="3" t="str">
        <f t="shared" si="1"/>
        <v/>
      </c>
      <c r="D56" s="5"/>
      <c r="E56" s="5"/>
      <c r="F56" s="6"/>
      <c r="G56" s="5"/>
      <c r="H56" s="5"/>
      <c r="I56" s="5"/>
      <c r="J56" s="5"/>
      <c r="K56" s="5"/>
      <c r="L56" s="7" t="str">
        <f t="shared" si="2"/>
        <v/>
      </c>
      <c r="M56" s="5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3" t="str">
        <f t="shared" si="0"/>
        <v/>
      </c>
      <c r="B57" s="4"/>
      <c r="C57" s="3" t="str">
        <f t="shared" si="1"/>
        <v/>
      </c>
      <c r="D57" s="5"/>
      <c r="E57" s="5"/>
      <c r="F57" s="6"/>
      <c r="G57" s="5"/>
      <c r="H57" s="5"/>
      <c r="I57" s="5"/>
      <c r="J57" s="5"/>
      <c r="K57" s="5"/>
      <c r="L57" s="7" t="str">
        <f t="shared" si="2"/>
        <v/>
      </c>
      <c r="M57" s="5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3" t="str">
        <f t="shared" si="0"/>
        <v/>
      </c>
      <c r="B58" s="4"/>
      <c r="C58" s="3" t="str">
        <f t="shared" si="1"/>
        <v/>
      </c>
      <c r="D58" s="5"/>
      <c r="E58" s="5"/>
      <c r="F58" s="6"/>
      <c r="G58" s="5"/>
      <c r="H58" s="5"/>
      <c r="I58" s="5"/>
      <c r="J58" s="5"/>
      <c r="K58" s="5"/>
      <c r="L58" s="7" t="str">
        <f t="shared" si="2"/>
        <v/>
      </c>
      <c r="M58" s="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3" t="str">
        <f t="shared" si="0"/>
        <v/>
      </c>
      <c r="B59" s="4"/>
      <c r="C59" s="3" t="str">
        <f t="shared" si="1"/>
        <v/>
      </c>
      <c r="D59" s="5"/>
      <c r="E59" s="5"/>
      <c r="F59" s="6"/>
      <c r="G59" s="5"/>
      <c r="H59" s="5"/>
      <c r="I59" s="5"/>
      <c r="J59" s="5"/>
      <c r="K59" s="5"/>
      <c r="L59" s="7" t="str">
        <f t="shared" si="2"/>
        <v/>
      </c>
      <c r="M59" s="5"/>
    </row>
    <row r="60" spans="1:26" ht="15.75" customHeight="1">
      <c r="A60" s="3" t="str">
        <f t="shared" si="0"/>
        <v/>
      </c>
      <c r="B60" s="4"/>
      <c r="C60" s="3" t="str">
        <f t="shared" si="1"/>
        <v/>
      </c>
      <c r="D60" s="5"/>
      <c r="E60" s="5"/>
      <c r="F60" s="6"/>
      <c r="G60" s="5"/>
      <c r="H60" s="5"/>
      <c r="I60" s="5"/>
      <c r="J60" s="5"/>
      <c r="K60" s="5"/>
      <c r="L60" s="7" t="str">
        <f t="shared" si="2"/>
        <v/>
      </c>
      <c r="M60" s="5"/>
    </row>
    <row r="61" spans="1:26" ht="15.75" customHeight="1">
      <c r="A61" s="3" t="str">
        <f t="shared" si="0"/>
        <v/>
      </c>
      <c r="B61" s="4"/>
      <c r="C61" s="3" t="str">
        <f t="shared" si="1"/>
        <v/>
      </c>
      <c r="D61" s="5"/>
      <c r="E61" s="5"/>
      <c r="F61" s="6"/>
      <c r="G61" s="5"/>
      <c r="H61" s="5"/>
      <c r="I61" s="5"/>
      <c r="J61" s="5"/>
      <c r="K61" s="5"/>
      <c r="L61" s="7" t="str">
        <f t="shared" si="2"/>
        <v/>
      </c>
      <c r="M61" s="5"/>
    </row>
    <row r="62" spans="1:26" ht="15.75" customHeight="1">
      <c r="A62" s="3" t="str">
        <f t="shared" si="0"/>
        <v/>
      </c>
      <c r="B62" s="4"/>
      <c r="C62" s="3" t="str">
        <f t="shared" si="1"/>
        <v/>
      </c>
      <c r="D62" s="5"/>
      <c r="E62" s="5"/>
      <c r="F62" s="6"/>
      <c r="G62" s="5"/>
      <c r="H62" s="5"/>
      <c r="I62" s="5"/>
      <c r="J62" s="5"/>
      <c r="K62" s="5"/>
      <c r="L62" s="7" t="str">
        <f t="shared" si="2"/>
        <v/>
      </c>
      <c r="M62" s="5"/>
    </row>
    <row r="63" spans="1:26" ht="15.75" customHeight="1">
      <c r="A63" s="3" t="str">
        <f t="shared" si="0"/>
        <v/>
      </c>
      <c r="B63" s="4"/>
      <c r="C63" s="3" t="str">
        <f t="shared" si="1"/>
        <v/>
      </c>
      <c r="D63" s="5"/>
      <c r="E63" s="5"/>
      <c r="F63" s="6"/>
      <c r="G63" s="5"/>
      <c r="H63" s="5"/>
      <c r="I63" s="5"/>
      <c r="J63" s="5"/>
      <c r="K63" s="5"/>
      <c r="L63" s="7" t="str">
        <f t="shared" si="2"/>
        <v/>
      </c>
      <c r="M63" s="5"/>
    </row>
    <row r="64" spans="1:26" ht="15.75" customHeight="1">
      <c r="A64" s="3" t="str">
        <f t="shared" si="0"/>
        <v/>
      </c>
      <c r="B64" s="4"/>
      <c r="C64" s="3" t="str">
        <f t="shared" si="1"/>
        <v/>
      </c>
      <c r="D64" s="5"/>
      <c r="E64" s="5"/>
      <c r="F64" s="6"/>
      <c r="G64" s="5"/>
      <c r="H64" s="5"/>
      <c r="I64" s="5"/>
      <c r="J64" s="5"/>
      <c r="K64" s="5"/>
      <c r="L64" s="7" t="str">
        <f t="shared" si="2"/>
        <v/>
      </c>
      <c r="M64" s="5"/>
    </row>
    <row r="65" spans="1:13" ht="15.75" customHeight="1">
      <c r="A65" s="3" t="str">
        <f t="shared" si="0"/>
        <v/>
      </c>
      <c r="B65" s="4"/>
      <c r="C65" s="3" t="str">
        <f t="shared" si="1"/>
        <v/>
      </c>
      <c r="D65" s="5"/>
      <c r="E65" s="5"/>
      <c r="F65" s="6"/>
      <c r="G65" s="5"/>
      <c r="H65" s="5"/>
      <c r="I65" s="5"/>
      <c r="J65" s="5"/>
      <c r="K65" s="5"/>
      <c r="L65" s="7" t="str">
        <f t="shared" si="2"/>
        <v/>
      </c>
      <c r="M65" s="5"/>
    </row>
    <row r="66" spans="1:13" ht="15.75" customHeight="1">
      <c r="A66" s="3" t="str">
        <f t="shared" si="0"/>
        <v/>
      </c>
      <c r="B66" s="4"/>
      <c r="C66" s="3" t="str">
        <f t="shared" si="1"/>
        <v/>
      </c>
      <c r="D66" s="5"/>
      <c r="E66" s="5"/>
      <c r="F66" s="6"/>
      <c r="G66" s="5"/>
      <c r="H66" s="5"/>
      <c r="I66" s="5"/>
      <c r="J66" s="5"/>
      <c r="K66" s="5"/>
      <c r="L66" s="7" t="str">
        <f t="shared" si="2"/>
        <v/>
      </c>
      <c r="M66" s="5"/>
    </row>
    <row r="67" spans="1:13" ht="15.75" customHeight="1">
      <c r="A67" s="3" t="str">
        <f t="shared" si="0"/>
        <v/>
      </c>
      <c r="B67" s="4"/>
      <c r="C67" s="3" t="str">
        <f t="shared" si="1"/>
        <v/>
      </c>
      <c r="D67" s="5"/>
      <c r="E67" s="5"/>
      <c r="F67" s="6"/>
      <c r="G67" s="5"/>
      <c r="H67" s="5"/>
      <c r="I67" s="5"/>
      <c r="J67" s="5"/>
      <c r="K67" s="5"/>
      <c r="L67" s="7" t="str">
        <f t="shared" si="2"/>
        <v/>
      </c>
      <c r="M67" s="5"/>
    </row>
    <row r="68" spans="1:13" ht="15.75" customHeight="1">
      <c r="A68" s="3" t="str">
        <f t="shared" si="0"/>
        <v/>
      </c>
      <c r="B68" s="4"/>
      <c r="C68" s="3" t="str">
        <f t="shared" si="1"/>
        <v/>
      </c>
      <c r="D68" s="5"/>
      <c r="E68" s="5"/>
      <c r="F68" s="6"/>
      <c r="G68" s="5"/>
      <c r="H68" s="5"/>
      <c r="I68" s="5"/>
      <c r="J68" s="5"/>
      <c r="K68" s="5"/>
      <c r="L68" s="7" t="str">
        <f t="shared" si="2"/>
        <v/>
      </c>
      <c r="M68" s="5"/>
    </row>
    <row r="69" spans="1:13" ht="15.75" customHeight="1">
      <c r="A69" s="3" t="str">
        <f t="shared" si="0"/>
        <v/>
      </c>
      <c r="B69" s="4"/>
      <c r="C69" s="3" t="str">
        <f t="shared" si="1"/>
        <v/>
      </c>
      <c r="D69" s="5"/>
      <c r="E69" s="5"/>
      <c r="F69" s="6"/>
      <c r="G69" s="5"/>
      <c r="H69" s="5"/>
      <c r="I69" s="5"/>
      <c r="J69" s="5"/>
      <c r="K69" s="5"/>
      <c r="L69" s="7" t="str">
        <f t="shared" si="2"/>
        <v/>
      </c>
      <c r="M69" s="5"/>
    </row>
    <row r="70" spans="1:13" ht="15.75" customHeight="1">
      <c r="A70" s="3" t="str">
        <f t="shared" si="0"/>
        <v/>
      </c>
      <c r="B70" s="4"/>
      <c r="C70" s="3" t="str">
        <f t="shared" si="1"/>
        <v/>
      </c>
      <c r="D70" s="5"/>
      <c r="E70" s="5"/>
      <c r="F70" s="6"/>
      <c r="G70" s="5"/>
      <c r="H70" s="5"/>
      <c r="I70" s="5"/>
      <c r="J70" s="5"/>
      <c r="K70" s="5"/>
      <c r="L70" s="7" t="str">
        <f t="shared" si="2"/>
        <v/>
      </c>
      <c r="M70" s="5"/>
    </row>
    <row r="71" spans="1:13" ht="15.75" customHeight="1">
      <c r="A71" s="3" t="str">
        <f t="shared" si="0"/>
        <v/>
      </c>
      <c r="B71" s="4"/>
      <c r="C71" s="3" t="str">
        <f t="shared" si="1"/>
        <v/>
      </c>
      <c r="D71" s="5"/>
      <c r="E71" s="5"/>
      <c r="F71" s="6"/>
      <c r="G71" s="5"/>
      <c r="H71" s="5"/>
      <c r="I71" s="5"/>
      <c r="J71" s="5"/>
      <c r="K71" s="5"/>
      <c r="L71" s="7" t="str">
        <f t="shared" si="2"/>
        <v/>
      </c>
      <c r="M71" s="5"/>
    </row>
    <row r="72" spans="1:13" ht="15.75" customHeight="1">
      <c r="A72" s="3" t="str">
        <f t="shared" si="0"/>
        <v/>
      </c>
      <c r="B72" s="4"/>
      <c r="C72" s="3" t="str">
        <f t="shared" si="1"/>
        <v/>
      </c>
      <c r="D72" s="5"/>
      <c r="E72" s="5"/>
      <c r="F72" s="6"/>
      <c r="G72" s="5"/>
      <c r="H72" s="5"/>
      <c r="I72" s="5"/>
      <c r="J72" s="5"/>
      <c r="K72" s="5"/>
      <c r="L72" s="7" t="str">
        <f t="shared" si="2"/>
        <v/>
      </c>
      <c r="M72" s="5"/>
    </row>
    <row r="73" spans="1:13" ht="15.75" customHeight="1">
      <c r="A73" s="3" t="str">
        <f t="shared" si="0"/>
        <v/>
      </c>
      <c r="B73" s="4"/>
      <c r="C73" s="3" t="str">
        <f t="shared" si="1"/>
        <v/>
      </c>
      <c r="D73" s="5"/>
      <c r="E73" s="5"/>
      <c r="F73" s="6"/>
      <c r="G73" s="5"/>
      <c r="H73" s="5"/>
      <c r="I73" s="5"/>
      <c r="J73" s="5"/>
      <c r="K73" s="5"/>
      <c r="L73" s="7" t="str">
        <f t="shared" si="2"/>
        <v/>
      </c>
      <c r="M73" s="5"/>
    </row>
    <row r="74" spans="1:13" ht="15.75" customHeight="1">
      <c r="A74" s="3" t="str">
        <f t="shared" si="0"/>
        <v/>
      </c>
      <c r="B74" s="4"/>
      <c r="C74" s="3" t="str">
        <f t="shared" si="1"/>
        <v/>
      </c>
      <c r="D74" s="5"/>
      <c r="E74" s="5"/>
      <c r="F74" s="6"/>
      <c r="G74" s="5"/>
      <c r="H74" s="5"/>
      <c r="I74" s="5"/>
      <c r="J74" s="5"/>
      <c r="K74" s="5"/>
      <c r="L74" s="7" t="str">
        <f t="shared" si="2"/>
        <v/>
      </c>
      <c r="M74" s="5"/>
    </row>
    <row r="75" spans="1:13" ht="15.75" customHeight="1">
      <c r="A75" s="3" t="str">
        <f t="shared" si="0"/>
        <v/>
      </c>
      <c r="B75" s="4"/>
      <c r="C75" s="3" t="str">
        <f t="shared" si="1"/>
        <v/>
      </c>
      <c r="D75" s="5"/>
      <c r="E75" s="5"/>
      <c r="F75" s="6"/>
      <c r="G75" s="5"/>
      <c r="H75" s="5"/>
      <c r="I75" s="5"/>
      <c r="J75" s="5"/>
      <c r="K75" s="5"/>
      <c r="L75" s="7" t="str">
        <f t="shared" si="2"/>
        <v/>
      </c>
      <c r="M75" s="5"/>
    </row>
    <row r="76" spans="1:13" ht="15.75" customHeight="1">
      <c r="A76" s="3" t="str">
        <f t="shared" si="0"/>
        <v/>
      </c>
      <c r="B76" s="4"/>
      <c r="C76" s="3" t="str">
        <f t="shared" si="1"/>
        <v/>
      </c>
      <c r="D76" s="5"/>
      <c r="E76" s="5"/>
      <c r="F76" s="6"/>
      <c r="G76" s="5"/>
      <c r="H76" s="5"/>
      <c r="I76" s="5"/>
      <c r="J76" s="5"/>
      <c r="K76" s="5"/>
      <c r="L76" s="7" t="str">
        <f t="shared" si="2"/>
        <v/>
      </c>
      <c r="M76" s="5"/>
    </row>
    <row r="77" spans="1:13" ht="15.75" customHeight="1">
      <c r="A77" s="3" t="str">
        <f t="shared" si="0"/>
        <v/>
      </c>
      <c r="B77" s="4"/>
      <c r="C77" s="3" t="str">
        <f t="shared" si="1"/>
        <v/>
      </c>
      <c r="D77" s="5"/>
      <c r="E77" s="5"/>
      <c r="F77" s="6"/>
      <c r="G77" s="5"/>
      <c r="H77" s="5"/>
      <c r="I77" s="5"/>
      <c r="J77" s="5"/>
      <c r="K77" s="5"/>
      <c r="L77" s="7" t="str">
        <f t="shared" si="2"/>
        <v/>
      </c>
      <c r="M77" s="5"/>
    </row>
    <row r="78" spans="1:13" ht="15.75" customHeight="1">
      <c r="A78" s="3" t="str">
        <f t="shared" si="0"/>
        <v/>
      </c>
      <c r="B78" s="4"/>
      <c r="C78" s="3" t="str">
        <f t="shared" si="1"/>
        <v/>
      </c>
      <c r="D78" s="5"/>
      <c r="E78" s="5"/>
      <c r="F78" s="6"/>
      <c r="G78" s="5"/>
      <c r="H78" s="5"/>
      <c r="I78" s="5"/>
      <c r="J78" s="5"/>
      <c r="K78" s="5"/>
      <c r="L78" s="7" t="str">
        <f t="shared" si="2"/>
        <v/>
      </c>
      <c r="M78" s="5"/>
    </row>
    <row r="79" spans="1:13" ht="15.75" customHeight="1">
      <c r="A79" s="3" t="str">
        <f t="shared" si="0"/>
        <v/>
      </c>
      <c r="B79" s="4"/>
      <c r="C79" s="3" t="str">
        <f t="shared" si="1"/>
        <v/>
      </c>
      <c r="D79" s="5"/>
      <c r="E79" s="5"/>
      <c r="F79" s="6"/>
      <c r="G79" s="5"/>
      <c r="H79" s="5"/>
      <c r="I79" s="5"/>
      <c r="J79" s="5"/>
      <c r="K79" s="5"/>
      <c r="L79" s="7" t="str">
        <f t="shared" si="2"/>
        <v/>
      </c>
      <c r="M79" s="5"/>
    </row>
    <row r="80" spans="1:13" ht="15.75" customHeight="1">
      <c r="A80" s="3" t="str">
        <f t="shared" si="0"/>
        <v/>
      </c>
      <c r="B80" s="4"/>
      <c r="C80" s="3" t="str">
        <f t="shared" si="1"/>
        <v/>
      </c>
      <c r="D80" s="5"/>
      <c r="E80" s="5"/>
      <c r="F80" s="6"/>
      <c r="G80" s="5"/>
      <c r="H80" s="5"/>
      <c r="I80" s="5"/>
      <c r="J80" s="5"/>
      <c r="K80" s="5"/>
      <c r="L80" s="7" t="str">
        <f t="shared" si="2"/>
        <v/>
      </c>
      <c r="M80" s="5"/>
    </row>
    <row r="81" spans="1:13" ht="15.75" customHeight="1">
      <c r="A81" s="3" t="str">
        <f t="shared" si="0"/>
        <v/>
      </c>
      <c r="B81" s="4"/>
      <c r="C81" s="3" t="str">
        <f t="shared" si="1"/>
        <v/>
      </c>
      <c r="D81" s="5"/>
      <c r="E81" s="5"/>
      <c r="F81" s="6"/>
      <c r="G81" s="5"/>
      <c r="H81" s="5"/>
      <c r="I81" s="5"/>
      <c r="J81" s="5"/>
      <c r="K81" s="5"/>
      <c r="L81" s="7" t="str">
        <f t="shared" si="2"/>
        <v/>
      </c>
      <c r="M81" s="5"/>
    </row>
    <row r="82" spans="1:13" ht="15.75" customHeight="1">
      <c r="A82" s="3" t="str">
        <f t="shared" si="0"/>
        <v/>
      </c>
      <c r="B82" s="4"/>
      <c r="C82" s="3" t="str">
        <f t="shared" si="1"/>
        <v/>
      </c>
      <c r="D82" s="5"/>
      <c r="E82" s="5"/>
      <c r="F82" s="6"/>
      <c r="G82" s="5"/>
      <c r="H82" s="5"/>
      <c r="I82" s="5"/>
      <c r="J82" s="5"/>
      <c r="K82" s="5"/>
      <c r="L82" s="7" t="str">
        <f t="shared" si="2"/>
        <v/>
      </c>
      <c r="M82" s="5"/>
    </row>
    <row r="83" spans="1:13" ht="15.75" customHeight="1">
      <c r="A83" s="3" t="str">
        <f t="shared" si="0"/>
        <v/>
      </c>
      <c r="B83" s="4"/>
      <c r="C83" s="3" t="str">
        <f t="shared" si="1"/>
        <v/>
      </c>
      <c r="D83" s="5"/>
      <c r="E83" s="5"/>
      <c r="F83" s="6"/>
      <c r="G83" s="5"/>
      <c r="H83" s="5"/>
      <c r="I83" s="5"/>
      <c r="J83" s="5"/>
      <c r="K83" s="5"/>
      <c r="L83" s="7" t="str">
        <f t="shared" si="2"/>
        <v/>
      </c>
      <c r="M83" s="5"/>
    </row>
    <row r="84" spans="1:13" ht="15.75" customHeight="1">
      <c r="A84" s="3" t="str">
        <f t="shared" si="0"/>
        <v/>
      </c>
      <c r="B84" s="4"/>
      <c r="C84" s="3" t="str">
        <f t="shared" si="1"/>
        <v/>
      </c>
      <c r="D84" s="5"/>
      <c r="E84" s="5"/>
      <c r="F84" s="6"/>
      <c r="G84" s="5"/>
      <c r="H84" s="5"/>
      <c r="I84" s="5"/>
      <c r="J84" s="5"/>
      <c r="K84" s="5"/>
      <c r="L84" s="7" t="str">
        <f t="shared" si="2"/>
        <v/>
      </c>
      <c r="M84" s="5"/>
    </row>
    <row r="85" spans="1:13" ht="15.75" customHeight="1">
      <c r="A85" s="3" t="str">
        <f t="shared" si="0"/>
        <v/>
      </c>
      <c r="B85" s="4"/>
      <c r="C85" s="3" t="str">
        <f t="shared" si="1"/>
        <v/>
      </c>
      <c r="D85" s="5"/>
      <c r="E85" s="5"/>
      <c r="F85" s="6"/>
      <c r="G85" s="5"/>
      <c r="H85" s="5"/>
      <c r="I85" s="5"/>
      <c r="J85" s="5"/>
      <c r="K85" s="5"/>
      <c r="L85" s="7" t="str">
        <f t="shared" si="2"/>
        <v/>
      </c>
      <c r="M85" s="5"/>
    </row>
    <row r="86" spans="1:13" ht="15.75" customHeight="1">
      <c r="A86" s="3" t="str">
        <f t="shared" si="0"/>
        <v/>
      </c>
      <c r="B86" s="4"/>
      <c r="C86" s="3" t="str">
        <f t="shared" si="1"/>
        <v/>
      </c>
      <c r="D86" s="5"/>
      <c r="E86" s="5"/>
      <c r="F86" s="6"/>
      <c r="G86" s="5"/>
      <c r="H86" s="5"/>
      <c r="I86" s="5"/>
      <c r="J86" s="5"/>
      <c r="K86" s="5"/>
      <c r="L86" s="7" t="str">
        <f t="shared" si="2"/>
        <v/>
      </c>
      <c r="M86" s="5"/>
    </row>
    <row r="87" spans="1:13" ht="15.75" customHeight="1">
      <c r="A87" s="3" t="str">
        <f t="shared" si="0"/>
        <v/>
      </c>
      <c r="B87" s="4"/>
      <c r="C87" s="3" t="str">
        <f t="shared" si="1"/>
        <v/>
      </c>
      <c r="D87" s="5"/>
      <c r="E87" s="5"/>
      <c r="F87" s="6"/>
      <c r="G87" s="5"/>
      <c r="H87" s="5"/>
      <c r="I87" s="5"/>
      <c r="J87" s="5"/>
      <c r="K87" s="5"/>
      <c r="L87" s="7" t="str">
        <f t="shared" si="2"/>
        <v/>
      </c>
      <c r="M87" s="5"/>
    </row>
    <row r="88" spans="1:13" ht="15.75" customHeight="1">
      <c r="A88" s="3" t="str">
        <f t="shared" si="0"/>
        <v/>
      </c>
      <c r="B88" s="4"/>
      <c r="C88" s="3" t="str">
        <f t="shared" si="1"/>
        <v/>
      </c>
      <c r="D88" s="5"/>
      <c r="E88" s="5"/>
      <c r="F88" s="6"/>
      <c r="G88" s="5"/>
      <c r="H88" s="5"/>
      <c r="I88" s="5"/>
      <c r="J88" s="5"/>
      <c r="K88" s="5"/>
      <c r="L88" s="7" t="str">
        <f t="shared" si="2"/>
        <v/>
      </c>
      <c r="M88" s="5"/>
    </row>
    <row r="89" spans="1:13" ht="15.75" customHeight="1">
      <c r="A89" s="3" t="str">
        <f t="shared" si="0"/>
        <v/>
      </c>
      <c r="B89" s="4"/>
      <c r="C89" s="3" t="str">
        <f t="shared" si="1"/>
        <v/>
      </c>
      <c r="D89" s="5"/>
      <c r="E89" s="5"/>
      <c r="F89" s="6"/>
      <c r="G89" s="5"/>
      <c r="H89" s="5"/>
      <c r="I89" s="5"/>
      <c r="J89" s="5"/>
      <c r="K89" s="5"/>
      <c r="L89" s="7" t="str">
        <f t="shared" si="2"/>
        <v/>
      </c>
      <c r="M89" s="5"/>
    </row>
    <row r="90" spans="1:13" ht="15.75" customHeight="1">
      <c r="A90" s="3" t="str">
        <f t="shared" si="0"/>
        <v/>
      </c>
      <c r="B90" s="4"/>
      <c r="C90" s="3" t="str">
        <f t="shared" si="1"/>
        <v/>
      </c>
      <c r="D90" s="5"/>
      <c r="E90" s="5"/>
      <c r="F90" s="6"/>
      <c r="G90" s="5"/>
      <c r="H90" s="5"/>
      <c r="I90" s="5"/>
      <c r="J90" s="5"/>
      <c r="K90" s="5"/>
      <c r="L90" s="7" t="str">
        <f t="shared" si="2"/>
        <v/>
      </c>
      <c r="M90" s="5"/>
    </row>
    <row r="91" spans="1:13" ht="15.75" customHeight="1">
      <c r="A91" s="3" t="str">
        <f t="shared" si="0"/>
        <v/>
      </c>
      <c r="B91" s="4"/>
      <c r="C91" s="3" t="str">
        <f t="shared" si="1"/>
        <v/>
      </c>
      <c r="D91" s="5"/>
      <c r="E91" s="5"/>
      <c r="F91" s="6"/>
      <c r="G91" s="5"/>
      <c r="H91" s="5"/>
      <c r="I91" s="5"/>
      <c r="J91" s="5"/>
      <c r="K91" s="5"/>
      <c r="L91" s="7" t="str">
        <f t="shared" si="2"/>
        <v/>
      </c>
      <c r="M91" s="5"/>
    </row>
    <row r="92" spans="1:13" ht="15.75" customHeight="1">
      <c r="A92" s="3" t="str">
        <f t="shared" si="0"/>
        <v/>
      </c>
      <c r="B92" s="4"/>
      <c r="C92" s="3" t="str">
        <f t="shared" si="1"/>
        <v/>
      </c>
      <c r="D92" s="5"/>
      <c r="E92" s="5"/>
      <c r="F92" s="6"/>
      <c r="G92" s="5"/>
      <c r="H92" s="5"/>
      <c r="I92" s="5"/>
      <c r="J92" s="5"/>
      <c r="K92" s="5"/>
      <c r="L92" s="7" t="str">
        <f t="shared" si="2"/>
        <v/>
      </c>
      <c r="M92" s="5"/>
    </row>
    <row r="93" spans="1:13" ht="15.75" customHeight="1">
      <c r="A93" s="3" t="str">
        <f t="shared" si="0"/>
        <v/>
      </c>
      <c r="B93" s="4"/>
      <c r="C93" s="3" t="str">
        <f t="shared" si="1"/>
        <v/>
      </c>
      <c r="D93" s="5"/>
      <c r="E93" s="5"/>
      <c r="F93" s="6"/>
      <c r="G93" s="5"/>
      <c r="H93" s="5"/>
      <c r="I93" s="5"/>
      <c r="J93" s="5"/>
      <c r="K93" s="5"/>
      <c r="L93" s="7" t="str">
        <f t="shared" si="2"/>
        <v/>
      </c>
      <c r="M93" s="5"/>
    </row>
    <row r="94" spans="1:13" ht="15.75" customHeight="1">
      <c r="A94" s="3" t="str">
        <f t="shared" si="0"/>
        <v/>
      </c>
      <c r="B94" s="4"/>
      <c r="C94" s="3" t="str">
        <f t="shared" si="1"/>
        <v/>
      </c>
      <c r="D94" s="5"/>
      <c r="E94" s="5"/>
      <c r="F94" s="6"/>
      <c r="G94" s="5"/>
      <c r="H94" s="5"/>
      <c r="I94" s="5"/>
      <c r="J94" s="5"/>
      <c r="K94" s="5"/>
      <c r="L94" s="7" t="str">
        <f t="shared" si="2"/>
        <v/>
      </c>
      <c r="M94" s="5"/>
    </row>
    <row r="95" spans="1:13" ht="15.75" customHeight="1">
      <c r="A95" s="3" t="str">
        <f t="shared" si="0"/>
        <v/>
      </c>
      <c r="B95" s="4"/>
      <c r="C95" s="3" t="str">
        <f t="shared" si="1"/>
        <v/>
      </c>
      <c r="D95" s="5"/>
      <c r="E95" s="5"/>
      <c r="F95" s="6"/>
      <c r="G95" s="5"/>
      <c r="H95" s="5"/>
      <c r="I95" s="5"/>
      <c r="J95" s="5"/>
      <c r="K95" s="5"/>
      <c r="L95" s="7" t="str">
        <f t="shared" si="2"/>
        <v/>
      </c>
      <c r="M95" s="5"/>
    </row>
    <row r="96" spans="1:13" ht="15.75" customHeight="1">
      <c r="A96" s="3" t="str">
        <f t="shared" si="0"/>
        <v/>
      </c>
      <c r="B96" s="4"/>
      <c r="C96" s="3" t="str">
        <f t="shared" si="1"/>
        <v/>
      </c>
      <c r="D96" s="5"/>
      <c r="E96" s="5"/>
      <c r="F96" s="6"/>
      <c r="G96" s="5"/>
      <c r="H96" s="5"/>
      <c r="I96" s="5"/>
      <c r="J96" s="5"/>
      <c r="K96" s="5"/>
      <c r="L96" s="7" t="str">
        <f t="shared" si="2"/>
        <v/>
      </c>
      <c r="M96" s="5"/>
    </row>
    <row r="97" spans="1:13" ht="15.75" customHeight="1">
      <c r="A97" s="3" t="str">
        <f t="shared" si="0"/>
        <v/>
      </c>
      <c r="B97" s="4"/>
      <c r="C97" s="3" t="str">
        <f t="shared" si="1"/>
        <v/>
      </c>
      <c r="D97" s="5"/>
      <c r="E97" s="5"/>
      <c r="F97" s="6"/>
      <c r="G97" s="5"/>
      <c r="H97" s="5"/>
      <c r="I97" s="5"/>
      <c r="J97" s="5"/>
      <c r="K97" s="5"/>
      <c r="L97" s="7" t="str">
        <f t="shared" si="2"/>
        <v/>
      </c>
      <c r="M97" s="5"/>
    </row>
    <row r="98" spans="1:13" ht="15.75" customHeight="1">
      <c r="A98" s="3" t="str">
        <f t="shared" si="0"/>
        <v/>
      </c>
      <c r="B98" s="4"/>
      <c r="C98" s="3" t="str">
        <f t="shared" si="1"/>
        <v/>
      </c>
      <c r="D98" s="5"/>
      <c r="E98" s="5"/>
      <c r="F98" s="6"/>
      <c r="G98" s="5"/>
      <c r="H98" s="5"/>
      <c r="I98" s="5"/>
      <c r="J98" s="5"/>
      <c r="K98" s="5"/>
      <c r="L98" s="7" t="str">
        <f t="shared" si="2"/>
        <v/>
      </c>
      <c r="M98" s="5"/>
    </row>
    <row r="99" spans="1:13" ht="15.75" customHeight="1">
      <c r="A99" s="3" t="str">
        <f t="shared" si="0"/>
        <v/>
      </c>
      <c r="B99" s="4"/>
      <c r="C99" s="3" t="str">
        <f t="shared" si="1"/>
        <v/>
      </c>
      <c r="D99" s="5"/>
      <c r="E99" s="5"/>
      <c r="F99" s="6"/>
      <c r="G99" s="5"/>
      <c r="H99" s="5"/>
      <c r="I99" s="5"/>
      <c r="J99" s="5"/>
      <c r="K99" s="5"/>
      <c r="L99" s="7" t="str">
        <f t="shared" si="2"/>
        <v/>
      </c>
      <c r="M99" s="5"/>
    </row>
    <row r="100" spans="1:13" ht="15.75" customHeight="1">
      <c r="A100" s="3" t="str">
        <f t="shared" si="0"/>
        <v/>
      </c>
      <c r="B100" s="4"/>
      <c r="C100" s="3" t="str">
        <f t="shared" si="1"/>
        <v/>
      </c>
      <c r="D100" s="5"/>
      <c r="E100" s="5"/>
      <c r="F100" s="6"/>
      <c r="G100" s="5"/>
      <c r="H100" s="5"/>
      <c r="I100" s="5"/>
      <c r="J100" s="5"/>
      <c r="K100" s="5"/>
      <c r="L100" s="7" t="str">
        <f t="shared" si="2"/>
        <v/>
      </c>
      <c r="M100" s="5"/>
    </row>
    <row r="101" spans="1:13" ht="15.75" customHeight="1">
      <c r="A101" s="3" t="str">
        <f t="shared" si="0"/>
        <v/>
      </c>
      <c r="B101" s="4"/>
      <c r="C101" s="3" t="str">
        <f t="shared" si="1"/>
        <v/>
      </c>
      <c r="D101" s="5"/>
      <c r="E101" s="5"/>
      <c r="F101" s="6"/>
      <c r="G101" s="5"/>
      <c r="H101" s="5"/>
      <c r="I101" s="5"/>
      <c r="J101" s="5"/>
      <c r="K101" s="5"/>
      <c r="L101" s="7" t="str">
        <f t="shared" si="2"/>
        <v/>
      </c>
      <c r="M101" s="5"/>
    </row>
    <row r="102" spans="1:13" ht="15.75" customHeight="1">
      <c r="A102" s="3" t="str">
        <f t="shared" si="0"/>
        <v/>
      </c>
      <c r="B102" s="4"/>
      <c r="C102" s="3" t="str">
        <f t="shared" si="1"/>
        <v/>
      </c>
      <c r="D102" s="5"/>
      <c r="E102" s="5"/>
      <c r="F102" s="6"/>
      <c r="G102" s="5"/>
      <c r="H102" s="5"/>
      <c r="I102" s="5"/>
      <c r="J102" s="5"/>
      <c r="K102" s="5"/>
      <c r="L102" s="7" t="str">
        <f t="shared" si="2"/>
        <v/>
      </c>
      <c r="M102" s="5"/>
    </row>
    <row r="103" spans="1:13" ht="15.75" customHeight="1">
      <c r="A103" s="3" t="str">
        <f t="shared" si="0"/>
        <v/>
      </c>
      <c r="B103" s="4"/>
      <c r="C103" s="3" t="str">
        <f t="shared" si="1"/>
        <v/>
      </c>
      <c r="D103" s="5"/>
      <c r="E103" s="5"/>
      <c r="F103" s="6"/>
      <c r="G103" s="5"/>
      <c r="H103" s="5"/>
      <c r="I103" s="5"/>
      <c r="J103" s="5"/>
      <c r="K103" s="5"/>
      <c r="L103" s="7" t="str">
        <f t="shared" si="2"/>
        <v/>
      </c>
      <c r="M103" s="5"/>
    </row>
    <row r="104" spans="1:13" ht="15.75" customHeight="1">
      <c r="A104" s="3" t="str">
        <f t="shared" si="0"/>
        <v/>
      </c>
      <c r="B104" s="4"/>
      <c r="C104" s="3" t="str">
        <f t="shared" si="1"/>
        <v/>
      </c>
      <c r="D104" s="5"/>
      <c r="E104" s="5"/>
      <c r="F104" s="6"/>
      <c r="G104" s="5"/>
      <c r="H104" s="5"/>
      <c r="I104" s="5"/>
      <c r="J104" s="5"/>
      <c r="K104" s="5"/>
      <c r="L104" s="7" t="str">
        <f t="shared" si="2"/>
        <v/>
      </c>
      <c r="M104" s="5"/>
    </row>
    <row r="105" spans="1:13" ht="15.75" customHeight="1">
      <c r="A105" s="3" t="str">
        <f t="shared" si="0"/>
        <v/>
      </c>
      <c r="B105" s="4"/>
      <c r="C105" s="3" t="str">
        <f t="shared" si="1"/>
        <v/>
      </c>
      <c r="D105" s="5"/>
      <c r="E105" s="5"/>
      <c r="F105" s="6"/>
      <c r="G105" s="5"/>
      <c r="H105" s="5"/>
      <c r="I105" s="5"/>
      <c r="J105" s="5"/>
      <c r="K105" s="5"/>
      <c r="L105" s="7" t="str">
        <f t="shared" si="2"/>
        <v/>
      </c>
      <c r="M105" s="5"/>
    </row>
    <row r="106" spans="1:13" ht="15.75" customHeight="1">
      <c r="A106" s="3" t="str">
        <f t="shared" si="0"/>
        <v/>
      </c>
      <c r="B106" s="4"/>
      <c r="C106" s="3" t="str">
        <f t="shared" si="1"/>
        <v/>
      </c>
      <c r="D106" s="5"/>
      <c r="E106" s="5"/>
      <c r="F106" s="6"/>
      <c r="G106" s="5"/>
      <c r="H106" s="5"/>
      <c r="I106" s="5"/>
      <c r="J106" s="5"/>
      <c r="K106" s="5"/>
      <c r="L106" s="7" t="str">
        <f t="shared" si="2"/>
        <v/>
      </c>
      <c r="M106" s="5"/>
    </row>
    <row r="107" spans="1:13" ht="15.75" customHeight="1">
      <c r="A107" s="3" t="str">
        <f t="shared" si="0"/>
        <v/>
      </c>
      <c r="B107" s="4"/>
      <c r="C107" s="3" t="str">
        <f t="shared" si="1"/>
        <v/>
      </c>
      <c r="D107" s="5"/>
      <c r="E107" s="5"/>
      <c r="F107" s="6"/>
      <c r="G107" s="5"/>
      <c r="H107" s="5"/>
      <c r="I107" s="5"/>
      <c r="J107" s="5"/>
      <c r="K107" s="5"/>
      <c r="L107" s="7" t="str">
        <f t="shared" si="2"/>
        <v/>
      </c>
      <c r="M107" s="5"/>
    </row>
    <row r="108" spans="1:13" ht="15.75" customHeight="1">
      <c r="A108" s="3" t="str">
        <f t="shared" si="0"/>
        <v/>
      </c>
      <c r="B108" s="4"/>
      <c r="C108" s="3" t="str">
        <f t="shared" si="1"/>
        <v/>
      </c>
      <c r="D108" s="5"/>
      <c r="E108" s="5"/>
      <c r="F108" s="6"/>
      <c r="G108" s="5"/>
      <c r="H108" s="5"/>
      <c r="I108" s="5"/>
      <c r="J108" s="5"/>
      <c r="K108" s="5"/>
      <c r="L108" s="7" t="str">
        <f t="shared" si="2"/>
        <v/>
      </c>
      <c r="M108" s="5"/>
    </row>
    <row r="109" spans="1:13" ht="15.75" customHeight="1">
      <c r="A109" s="3" t="str">
        <f t="shared" si="0"/>
        <v/>
      </c>
      <c r="B109" s="4"/>
      <c r="C109" s="3" t="str">
        <f t="shared" si="1"/>
        <v/>
      </c>
      <c r="D109" s="5"/>
      <c r="E109" s="5"/>
      <c r="F109" s="6"/>
      <c r="G109" s="5"/>
      <c r="H109" s="5"/>
      <c r="I109" s="5"/>
      <c r="J109" s="5"/>
      <c r="K109" s="5"/>
      <c r="L109" s="7" t="str">
        <f t="shared" si="2"/>
        <v/>
      </c>
      <c r="M109" s="5"/>
    </row>
    <row r="110" spans="1:13" ht="15.75" customHeight="1">
      <c r="A110" s="3" t="str">
        <f t="shared" si="0"/>
        <v/>
      </c>
      <c r="B110" s="4"/>
      <c r="C110" s="3" t="str">
        <f t="shared" si="1"/>
        <v/>
      </c>
      <c r="D110" s="5"/>
      <c r="E110" s="5"/>
      <c r="F110" s="6"/>
      <c r="G110" s="5"/>
      <c r="H110" s="5"/>
      <c r="I110" s="5"/>
      <c r="J110" s="5"/>
      <c r="K110" s="5"/>
      <c r="L110" s="7" t="str">
        <f t="shared" si="2"/>
        <v/>
      </c>
      <c r="M110" s="5"/>
    </row>
    <row r="111" spans="1:13" ht="15.75" customHeight="1">
      <c r="A111" s="3" t="str">
        <f t="shared" si="0"/>
        <v/>
      </c>
      <c r="B111" s="4"/>
      <c r="C111" s="3" t="str">
        <f t="shared" si="1"/>
        <v/>
      </c>
      <c r="D111" s="5"/>
      <c r="E111" s="5"/>
      <c r="F111" s="6"/>
      <c r="G111" s="5"/>
      <c r="H111" s="5"/>
      <c r="I111" s="5"/>
      <c r="J111" s="5"/>
      <c r="K111" s="5"/>
      <c r="L111" s="7" t="str">
        <f t="shared" si="2"/>
        <v/>
      </c>
      <c r="M111" s="5"/>
    </row>
    <row r="112" spans="1:13" ht="15.75" customHeight="1">
      <c r="A112" s="3" t="str">
        <f t="shared" si="0"/>
        <v/>
      </c>
      <c r="B112" s="4"/>
      <c r="C112" s="3" t="str">
        <f t="shared" si="1"/>
        <v/>
      </c>
      <c r="D112" s="5"/>
      <c r="E112" s="5"/>
      <c r="F112" s="6"/>
      <c r="G112" s="5"/>
      <c r="H112" s="5"/>
      <c r="I112" s="5"/>
      <c r="J112" s="5"/>
      <c r="K112" s="5"/>
      <c r="L112" s="7" t="str">
        <f t="shared" si="2"/>
        <v/>
      </c>
      <c r="M112" s="5"/>
    </row>
    <row r="113" spans="1:13" ht="15.75" customHeight="1">
      <c r="A113" s="3" t="str">
        <f t="shared" si="0"/>
        <v/>
      </c>
      <c r="B113" s="4"/>
      <c r="C113" s="3" t="str">
        <f t="shared" si="1"/>
        <v/>
      </c>
      <c r="D113" s="5"/>
      <c r="E113" s="5"/>
      <c r="F113" s="6"/>
      <c r="G113" s="5"/>
      <c r="H113" s="5"/>
      <c r="I113" s="5"/>
      <c r="J113" s="5"/>
      <c r="K113" s="5"/>
      <c r="L113" s="7" t="str">
        <f t="shared" si="2"/>
        <v/>
      </c>
      <c r="M113" s="5"/>
    </row>
    <row r="114" spans="1:13" ht="15.75" customHeight="1">
      <c r="A114" s="3" t="str">
        <f t="shared" si="0"/>
        <v/>
      </c>
      <c r="B114" s="4"/>
      <c r="C114" s="3" t="str">
        <f t="shared" si="1"/>
        <v/>
      </c>
      <c r="D114" s="5"/>
      <c r="E114" s="5"/>
      <c r="F114" s="6"/>
      <c r="G114" s="5"/>
      <c r="H114" s="5"/>
      <c r="I114" s="5"/>
      <c r="J114" s="5"/>
      <c r="K114" s="5"/>
      <c r="L114" s="7" t="str">
        <f t="shared" si="2"/>
        <v/>
      </c>
      <c r="M114" s="5"/>
    </row>
    <row r="115" spans="1:13" ht="15.75" customHeight="1">
      <c r="A115" s="3" t="str">
        <f t="shared" si="0"/>
        <v/>
      </c>
      <c r="B115" s="4"/>
      <c r="C115" s="3" t="str">
        <f t="shared" si="1"/>
        <v/>
      </c>
      <c r="D115" s="5"/>
      <c r="E115" s="5"/>
      <c r="F115" s="6"/>
      <c r="G115" s="5"/>
      <c r="H115" s="5"/>
      <c r="I115" s="5"/>
      <c r="J115" s="5"/>
      <c r="K115" s="5"/>
      <c r="L115" s="7" t="str">
        <f t="shared" si="2"/>
        <v/>
      </c>
      <c r="M115" s="5"/>
    </row>
    <row r="116" spans="1:13" ht="15.75" customHeight="1">
      <c r="A116" s="3" t="str">
        <f t="shared" si="0"/>
        <v/>
      </c>
      <c r="B116" s="4"/>
      <c r="C116" s="3" t="str">
        <f t="shared" si="1"/>
        <v/>
      </c>
      <c r="D116" s="5"/>
      <c r="E116" s="5"/>
      <c r="F116" s="6"/>
      <c r="G116" s="5"/>
      <c r="H116" s="5"/>
      <c r="I116" s="5"/>
      <c r="J116" s="5"/>
      <c r="K116" s="5"/>
      <c r="L116" s="7" t="str">
        <f t="shared" si="2"/>
        <v/>
      </c>
      <c r="M116" s="5"/>
    </row>
    <row r="117" spans="1:13" ht="15.75" customHeight="1">
      <c r="A117" s="3" t="str">
        <f t="shared" si="0"/>
        <v/>
      </c>
      <c r="B117" s="4"/>
      <c r="C117" s="3" t="str">
        <f t="shared" si="1"/>
        <v/>
      </c>
      <c r="D117" s="5"/>
      <c r="E117" s="5"/>
      <c r="F117" s="6"/>
      <c r="G117" s="5"/>
      <c r="H117" s="5"/>
      <c r="I117" s="5"/>
      <c r="J117" s="5"/>
      <c r="K117" s="5"/>
      <c r="L117" s="7" t="str">
        <f t="shared" si="2"/>
        <v/>
      </c>
      <c r="M117" s="5"/>
    </row>
    <row r="118" spans="1:13" ht="15.75" customHeight="1">
      <c r="A118" s="3" t="str">
        <f t="shared" si="0"/>
        <v/>
      </c>
      <c r="B118" s="4"/>
      <c r="C118" s="3" t="str">
        <f t="shared" si="1"/>
        <v/>
      </c>
      <c r="D118" s="5"/>
      <c r="E118" s="5"/>
      <c r="F118" s="6"/>
      <c r="G118" s="5"/>
      <c r="H118" s="5"/>
      <c r="I118" s="5"/>
      <c r="J118" s="5"/>
      <c r="K118" s="5"/>
      <c r="L118" s="7" t="str">
        <f t="shared" si="2"/>
        <v/>
      </c>
      <c r="M118" s="5"/>
    </row>
    <row r="119" spans="1:13" ht="15.75" customHeight="1">
      <c r="A119" s="3" t="str">
        <f t="shared" si="0"/>
        <v/>
      </c>
      <c r="B119" s="4"/>
      <c r="C119" s="3" t="str">
        <f t="shared" si="1"/>
        <v/>
      </c>
      <c r="D119" s="5"/>
      <c r="E119" s="5"/>
      <c r="F119" s="6"/>
      <c r="G119" s="5"/>
      <c r="H119" s="5"/>
      <c r="I119" s="5"/>
      <c r="J119" s="5"/>
      <c r="K119" s="5"/>
      <c r="L119" s="7" t="str">
        <f t="shared" si="2"/>
        <v/>
      </c>
      <c r="M119" s="5"/>
    </row>
    <row r="120" spans="1:13" ht="15.75" customHeight="1">
      <c r="A120" s="3" t="str">
        <f t="shared" si="0"/>
        <v/>
      </c>
      <c r="B120" s="4"/>
      <c r="C120" s="3" t="str">
        <f t="shared" si="1"/>
        <v/>
      </c>
      <c r="D120" s="5"/>
      <c r="E120" s="5"/>
      <c r="F120" s="6"/>
      <c r="G120" s="5"/>
      <c r="H120" s="5"/>
      <c r="I120" s="5"/>
      <c r="J120" s="5"/>
      <c r="K120" s="5"/>
      <c r="L120" s="7" t="str">
        <f t="shared" si="2"/>
        <v/>
      </c>
      <c r="M120" s="5"/>
    </row>
    <row r="121" spans="1:13" ht="15.75" customHeight="1">
      <c r="A121" s="3" t="str">
        <f t="shared" si="0"/>
        <v/>
      </c>
      <c r="B121" s="4"/>
      <c r="C121" s="3" t="str">
        <f t="shared" si="1"/>
        <v/>
      </c>
      <c r="D121" s="5"/>
      <c r="E121" s="5"/>
      <c r="F121" s="6"/>
      <c r="G121" s="5"/>
      <c r="H121" s="5"/>
      <c r="I121" s="5"/>
      <c r="J121" s="5"/>
      <c r="K121" s="5"/>
      <c r="L121" s="7" t="str">
        <f t="shared" si="2"/>
        <v/>
      </c>
      <c r="M121" s="5"/>
    </row>
    <row r="122" spans="1:13" ht="15.75" customHeight="1">
      <c r="A122" s="3" t="str">
        <f t="shared" si="0"/>
        <v/>
      </c>
      <c r="B122" s="4"/>
      <c r="C122" s="3" t="str">
        <f t="shared" si="1"/>
        <v/>
      </c>
      <c r="D122" s="5"/>
      <c r="E122" s="5"/>
      <c r="F122" s="6"/>
      <c r="G122" s="5"/>
      <c r="H122" s="5"/>
      <c r="I122" s="5"/>
      <c r="J122" s="5"/>
      <c r="K122" s="5"/>
      <c r="L122" s="7" t="str">
        <f t="shared" si="2"/>
        <v/>
      </c>
      <c r="M122" s="5"/>
    </row>
    <row r="123" spans="1:13" ht="15.75" customHeight="1">
      <c r="A123" s="3" t="str">
        <f t="shared" si="0"/>
        <v/>
      </c>
      <c r="B123" s="4"/>
      <c r="C123" s="3" t="str">
        <f t="shared" si="1"/>
        <v/>
      </c>
      <c r="D123" s="5"/>
      <c r="E123" s="5"/>
      <c r="F123" s="6"/>
      <c r="G123" s="5"/>
      <c r="H123" s="5"/>
      <c r="I123" s="5"/>
      <c r="J123" s="5"/>
      <c r="K123" s="5"/>
      <c r="L123" s="7" t="str">
        <f t="shared" si="2"/>
        <v/>
      </c>
      <c r="M123" s="5"/>
    </row>
    <row r="124" spans="1:13" ht="15.75" customHeight="1">
      <c r="A124" s="3" t="str">
        <f t="shared" si="0"/>
        <v/>
      </c>
      <c r="B124" s="4"/>
      <c r="C124" s="3" t="str">
        <f t="shared" si="1"/>
        <v/>
      </c>
      <c r="D124" s="5"/>
      <c r="E124" s="5"/>
      <c r="F124" s="6"/>
      <c r="G124" s="5"/>
      <c r="H124" s="5"/>
      <c r="I124" s="5"/>
      <c r="J124" s="5"/>
      <c r="K124" s="5"/>
      <c r="L124" s="7" t="str">
        <f t="shared" si="2"/>
        <v/>
      </c>
      <c r="M124" s="5"/>
    </row>
    <row r="125" spans="1:13" ht="15.75" customHeight="1">
      <c r="A125" s="3" t="str">
        <f t="shared" si="0"/>
        <v/>
      </c>
      <c r="B125" s="4"/>
      <c r="C125" s="3" t="str">
        <f t="shared" si="1"/>
        <v/>
      </c>
      <c r="D125" s="5"/>
      <c r="E125" s="5"/>
      <c r="F125" s="6"/>
      <c r="G125" s="5"/>
      <c r="H125" s="5"/>
      <c r="I125" s="5"/>
      <c r="J125" s="5"/>
      <c r="K125" s="5"/>
      <c r="L125" s="7" t="str">
        <f t="shared" si="2"/>
        <v/>
      </c>
      <c r="M125" s="5"/>
    </row>
    <row r="126" spans="1:13" ht="15.75" customHeight="1">
      <c r="A126" s="3" t="str">
        <f t="shared" si="0"/>
        <v/>
      </c>
      <c r="B126" s="4"/>
      <c r="C126" s="3" t="str">
        <f t="shared" si="1"/>
        <v/>
      </c>
      <c r="D126" s="5"/>
      <c r="E126" s="5"/>
      <c r="F126" s="6"/>
      <c r="G126" s="5"/>
      <c r="H126" s="5"/>
      <c r="I126" s="5"/>
      <c r="J126" s="5"/>
      <c r="K126" s="5"/>
      <c r="L126" s="7" t="str">
        <f t="shared" si="2"/>
        <v/>
      </c>
      <c r="M126" s="5"/>
    </row>
    <row r="127" spans="1:13" ht="15.75" customHeight="1">
      <c r="A127" s="3" t="str">
        <f t="shared" si="0"/>
        <v/>
      </c>
      <c r="B127" s="4"/>
      <c r="C127" s="3" t="str">
        <f t="shared" si="1"/>
        <v/>
      </c>
      <c r="D127" s="5"/>
      <c r="E127" s="5"/>
      <c r="F127" s="6"/>
      <c r="G127" s="5"/>
      <c r="H127" s="5"/>
      <c r="I127" s="5"/>
      <c r="J127" s="5"/>
      <c r="K127" s="5"/>
      <c r="L127" s="7" t="str">
        <f t="shared" si="2"/>
        <v/>
      </c>
      <c r="M127" s="5"/>
    </row>
    <row r="128" spans="1:13" ht="15.75" customHeight="1">
      <c r="A128" s="3" t="str">
        <f t="shared" si="0"/>
        <v/>
      </c>
      <c r="B128" s="4"/>
      <c r="C128" s="3" t="str">
        <f t="shared" si="1"/>
        <v/>
      </c>
      <c r="D128" s="5"/>
      <c r="E128" s="5"/>
      <c r="F128" s="6"/>
      <c r="G128" s="5"/>
      <c r="H128" s="5"/>
      <c r="I128" s="5"/>
      <c r="J128" s="5"/>
      <c r="K128" s="5"/>
      <c r="L128" s="7" t="str">
        <f t="shared" si="2"/>
        <v/>
      </c>
      <c r="M128" s="5"/>
    </row>
    <row r="129" spans="1:13" ht="15.75" customHeight="1">
      <c r="A129" s="3" t="str">
        <f t="shared" si="0"/>
        <v/>
      </c>
      <c r="B129" s="4"/>
      <c r="C129" s="3" t="str">
        <f t="shared" si="1"/>
        <v/>
      </c>
      <c r="D129" s="5"/>
      <c r="E129" s="5"/>
      <c r="F129" s="6"/>
      <c r="G129" s="5"/>
      <c r="H129" s="5"/>
      <c r="I129" s="5"/>
      <c r="J129" s="5"/>
      <c r="K129" s="5"/>
      <c r="L129" s="7" t="str">
        <f t="shared" si="2"/>
        <v/>
      </c>
      <c r="M129" s="5"/>
    </row>
    <row r="130" spans="1:13" ht="15.75" customHeight="1">
      <c r="A130" s="3" t="str">
        <f t="shared" si="0"/>
        <v/>
      </c>
      <c r="B130" s="4"/>
      <c r="C130" s="3" t="str">
        <f t="shared" si="1"/>
        <v/>
      </c>
      <c r="D130" s="5"/>
      <c r="E130" s="5"/>
      <c r="F130" s="6"/>
      <c r="G130" s="5"/>
      <c r="H130" s="5"/>
      <c r="I130" s="5"/>
      <c r="J130" s="5"/>
      <c r="K130" s="5"/>
      <c r="L130" s="7" t="str">
        <f t="shared" si="2"/>
        <v/>
      </c>
      <c r="M130" s="5"/>
    </row>
    <row r="131" spans="1:13" ht="15.75" customHeight="1">
      <c r="A131" s="3" t="str">
        <f t="shared" si="0"/>
        <v/>
      </c>
      <c r="B131" s="4"/>
      <c r="C131" s="3" t="str">
        <f t="shared" si="1"/>
        <v/>
      </c>
      <c r="D131" s="5"/>
      <c r="E131" s="5"/>
      <c r="F131" s="6"/>
      <c r="G131" s="5"/>
      <c r="H131" s="5"/>
      <c r="I131" s="5"/>
      <c r="J131" s="5"/>
      <c r="K131" s="5"/>
      <c r="L131" s="7" t="str">
        <f t="shared" si="2"/>
        <v/>
      </c>
      <c r="M131" s="5"/>
    </row>
    <row r="132" spans="1:13" ht="15.75" customHeight="1">
      <c r="A132" s="3" t="str">
        <f t="shared" si="0"/>
        <v/>
      </c>
      <c r="B132" s="4"/>
      <c r="C132" s="3" t="str">
        <f t="shared" si="1"/>
        <v/>
      </c>
      <c r="D132" s="5"/>
      <c r="E132" s="5"/>
      <c r="F132" s="6"/>
      <c r="G132" s="5"/>
      <c r="H132" s="5"/>
      <c r="I132" s="5"/>
      <c r="J132" s="5"/>
      <c r="K132" s="5"/>
      <c r="L132" s="7" t="str">
        <f t="shared" si="2"/>
        <v/>
      </c>
      <c r="M132" s="5"/>
    </row>
    <row r="133" spans="1:13" ht="15.75" customHeight="1">
      <c r="A133" s="3" t="str">
        <f t="shared" si="0"/>
        <v/>
      </c>
      <c r="B133" s="4"/>
      <c r="C133" s="3" t="str">
        <f t="shared" si="1"/>
        <v/>
      </c>
      <c r="D133" s="5"/>
      <c r="E133" s="5"/>
      <c r="F133" s="6"/>
      <c r="G133" s="5"/>
      <c r="H133" s="5"/>
      <c r="I133" s="5"/>
      <c r="J133" s="5"/>
      <c r="K133" s="5"/>
      <c r="L133" s="7" t="str">
        <f t="shared" si="2"/>
        <v/>
      </c>
      <c r="M133" s="5"/>
    </row>
    <row r="134" spans="1:13" ht="15.75" customHeight="1">
      <c r="A134" s="3" t="str">
        <f t="shared" si="0"/>
        <v/>
      </c>
      <c r="B134" s="4"/>
      <c r="C134" s="3" t="str">
        <f t="shared" si="1"/>
        <v/>
      </c>
      <c r="D134" s="5"/>
      <c r="E134" s="5"/>
      <c r="F134" s="6"/>
      <c r="G134" s="5"/>
      <c r="H134" s="5"/>
      <c r="I134" s="5"/>
      <c r="J134" s="5"/>
      <c r="K134" s="5"/>
      <c r="L134" s="7" t="str">
        <f t="shared" si="2"/>
        <v/>
      </c>
      <c r="M134" s="5"/>
    </row>
    <row r="135" spans="1:13" ht="15.75" customHeight="1">
      <c r="A135" s="3" t="str">
        <f t="shared" si="0"/>
        <v/>
      </c>
      <c r="B135" s="4"/>
      <c r="C135" s="3" t="str">
        <f t="shared" si="1"/>
        <v/>
      </c>
      <c r="D135" s="5"/>
      <c r="E135" s="5"/>
      <c r="F135" s="6"/>
      <c r="G135" s="5"/>
      <c r="H135" s="5"/>
      <c r="I135" s="5"/>
      <c r="J135" s="5"/>
      <c r="K135" s="5"/>
      <c r="L135" s="7" t="str">
        <f t="shared" si="2"/>
        <v/>
      </c>
      <c r="M135" s="5"/>
    </row>
    <row r="136" spans="1:13" ht="15.75" customHeight="1">
      <c r="A136" s="3" t="str">
        <f t="shared" si="0"/>
        <v/>
      </c>
      <c r="B136" s="4"/>
      <c r="C136" s="3" t="str">
        <f t="shared" si="1"/>
        <v/>
      </c>
      <c r="D136" s="5"/>
      <c r="E136" s="5"/>
      <c r="F136" s="6"/>
      <c r="G136" s="5"/>
      <c r="H136" s="5"/>
      <c r="I136" s="5"/>
      <c r="J136" s="5"/>
      <c r="K136" s="5"/>
      <c r="L136" s="7" t="str">
        <f t="shared" si="2"/>
        <v/>
      </c>
      <c r="M136" s="5"/>
    </row>
    <row r="137" spans="1:13" ht="15.75" customHeight="1">
      <c r="A137" s="3" t="str">
        <f t="shared" si="0"/>
        <v/>
      </c>
      <c r="B137" s="4"/>
      <c r="C137" s="3" t="str">
        <f t="shared" si="1"/>
        <v/>
      </c>
      <c r="D137" s="5"/>
      <c r="E137" s="5"/>
      <c r="F137" s="6"/>
      <c r="G137" s="5"/>
      <c r="H137" s="5"/>
      <c r="I137" s="5"/>
      <c r="J137" s="5"/>
      <c r="K137" s="5"/>
      <c r="L137" s="7" t="str">
        <f t="shared" si="2"/>
        <v/>
      </c>
      <c r="M137" s="5"/>
    </row>
    <row r="138" spans="1:13" ht="15.75" customHeight="1">
      <c r="A138" s="3" t="str">
        <f t="shared" si="0"/>
        <v/>
      </c>
      <c r="B138" s="4"/>
      <c r="C138" s="3" t="str">
        <f t="shared" si="1"/>
        <v/>
      </c>
      <c r="D138" s="5"/>
      <c r="E138" s="5"/>
      <c r="F138" s="6"/>
      <c r="G138" s="5"/>
      <c r="H138" s="5"/>
      <c r="I138" s="5"/>
      <c r="J138" s="5"/>
      <c r="K138" s="5"/>
      <c r="L138" s="7" t="str">
        <f t="shared" si="2"/>
        <v/>
      </c>
      <c r="M138" s="5"/>
    </row>
    <row r="139" spans="1:13" ht="15.75" customHeight="1">
      <c r="A139" s="3" t="str">
        <f t="shared" si="0"/>
        <v/>
      </c>
      <c r="B139" s="4"/>
      <c r="C139" s="3" t="str">
        <f t="shared" si="1"/>
        <v/>
      </c>
      <c r="D139" s="5"/>
      <c r="E139" s="5"/>
      <c r="F139" s="6"/>
      <c r="G139" s="5"/>
      <c r="H139" s="5"/>
      <c r="I139" s="5"/>
      <c r="J139" s="5"/>
      <c r="K139" s="5"/>
      <c r="L139" s="7" t="str">
        <f t="shared" si="2"/>
        <v/>
      </c>
      <c r="M139" s="5"/>
    </row>
    <row r="140" spans="1:13" ht="15.75" customHeight="1">
      <c r="A140" s="3" t="str">
        <f t="shared" si="0"/>
        <v/>
      </c>
      <c r="B140" s="4"/>
      <c r="C140" s="3" t="str">
        <f t="shared" si="1"/>
        <v/>
      </c>
      <c r="D140" s="5"/>
      <c r="E140" s="5"/>
      <c r="F140" s="6"/>
      <c r="G140" s="5"/>
      <c r="H140" s="5"/>
      <c r="I140" s="5"/>
      <c r="J140" s="5"/>
      <c r="K140" s="5"/>
      <c r="L140" s="7" t="str">
        <f t="shared" si="2"/>
        <v/>
      </c>
      <c r="M140" s="5"/>
    </row>
    <row r="141" spans="1:13" ht="15.75" customHeight="1">
      <c r="A141" s="3" t="str">
        <f t="shared" si="0"/>
        <v/>
      </c>
      <c r="B141" s="4"/>
      <c r="C141" s="3" t="str">
        <f t="shared" si="1"/>
        <v/>
      </c>
      <c r="D141" s="5"/>
      <c r="E141" s="5"/>
      <c r="F141" s="6"/>
      <c r="G141" s="5"/>
      <c r="H141" s="5"/>
      <c r="I141" s="5"/>
      <c r="J141" s="5"/>
      <c r="K141" s="5"/>
      <c r="L141" s="7" t="str">
        <f t="shared" si="2"/>
        <v/>
      </c>
      <c r="M141" s="5"/>
    </row>
    <row r="142" spans="1:13" ht="15.75" customHeight="1">
      <c r="A142" s="3" t="str">
        <f t="shared" si="0"/>
        <v/>
      </c>
      <c r="B142" s="4"/>
      <c r="C142" s="3" t="str">
        <f t="shared" si="1"/>
        <v/>
      </c>
      <c r="D142" s="5"/>
      <c r="E142" s="5"/>
      <c r="F142" s="6"/>
      <c r="G142" s="5"/>
      <c r="H142" s="5"/>
      <c r="I142" s="5"/>
      <c r="J142" s="5"/>
      <c r="K142" s="5"/>
      <c r="L142" s="7" t="str">
        <f t="shared" si="2"/>
        <v/>
      </c>
      <c r="M142" s="5"/>
    </row>
    <row r="143" spans="1:13" ht="15.75" customHeight="1">
      <c r="A143" s="3" t="str">
        <f t="shared" si="0"/>
        <v/>
      </c>
      <c r="B143" s="4"/>
      <c r="C143" s="3" t="str">
        <f t="shared" si="1"/>
        <v/>
      </c>
      <c r="D143" s="5"/>
      <c r="E143" s="5"/>
      <c r="F143" s="6"/>
      <c r="G143" s="5"/>
      <c r="H143" s="5"/>
      <c r="I143" s="5"/>
      <c r="J143" s="5"/>
      <c r="K143" s="5"/>
      <c r="L143" s="7" t="str">
        <f t="shared" si="2"/>
        <v/>
      </c>
      <c r="M143" s="5"/>
    </row>
    <row r="144" spans="1:13" ht="15.75" customHeight="1">
      <c r="A144" s="3" t="str">
        <f t="shared" si="0"/>
        <v/>
      </c>
      <c r="B144" s="4"/>
      <c r="C144" s="3" t="str">
        <f t="shared" si="1"/>
        <v/>
      </c>
      <c r="D144" s="5"/>
      <c r="E144" s="5"/>
      <c r="F144" s="6"/>
      <c r="G144" s="5"/>
      <c r="H144" s="5"/>
      <c r="I144" s="5"/>
      <c r="J144" s="5"/>
      <c r="K144" s="5"/>
      <c r="L144" s="7" t="str">
        <f t="shared" si="2"/>
        <v/>
      </c>
      <c r="M144" s="5"/>
    </row>
    <row r="145" spans="1:13" ht="15.75" customHeight="1">
      <c r="A145" s="3" t="str">
        <f t="shared" si="0"/>
        <v/>
      </c>
      <c r="B145" s="4"/>
      <c r="C145" s="3" t="str">
        <f t="shared" si="1"/>
        <v/>
      </c>
      <c r="D145" s="5"/>
      <c r="E145" s="5"/>
      <c r="F145" s="6"/>
      <c r="G145" s="5"/>
      <c r="H145" s="5"/>
      <c r="I145" s="5"/>
      <c r="J145" s="5"/>
      <c r="K145" s="5"/>
      <c r="L145" s="7" t="str">
        <f t="shared" si="2"/>
        <v/>
      </c>
      <c r="M145" s="5"/>
    </row>
    <row r="146" spans="1:13" ht="15.75" customHeight="1">
      <c r="A146" s="3" t="str">
        <f t="shared" si="0"/>
        <v/>
      </c>
      <c r="B146" s="4"/>
      <c r="C146" s="3" t="str">
        <f t="shared" si="1"/>
        <v/>
      </c>
      <c r="D146" s="5"/>
      <c r="E146" s="5"/>
      <c r="F146" s="6"/>
      <c r="G146" s="5"/>
      <c r="H146" s="5"/>
      <c r="I146" s="5"/>
      <c r="J146" s="5"/>
      <c r="K146" s="5"/>
      <c r="L146" s="7" t="str">
        <f t="shared" si="2"/>
        <v/>
      </c>
      <c r="M146" s="5"/>
    </row>
    <row r="147" spans="1:13" ht="15.75" customHeight="1">
      <c r="A147" s="3" t="str">
        <f t="shared" si="0"/>
        <v/>
      </c>
      <c r="B147" s="4"/>
      <c r="C147" s="3" t="str">
        <f t="shared" si="1"/>
        <v/>
      </c>
      <c r="D147" s="5"/>
      <c r="E147" s="5"/>
      <c r="F147" s="6"/>
      <c r="G147" s="5"/>
      <c r="H147" s="5"/>
      <c r="I147" s="5"/>
      <c r="J147" s="5"/>
      <c r="K147" s="5"/>
      <c r="L147" s="7" t="str">
        <f t="shared" si="2"/>
        <v/>
      </c>
      <c r="M147" s="5"/>
    </row>
    <row r="148" spans="1:13" ht="15.75" customHeight="1">
      <c r="A148" s="3" t="str">
        <f t="shared" si="0"/>
        <v/>
      </c>
      <c r="B148" s="4"/>
      <c r="C148" s="3" t="str">
        <f t="shared" si="1"/>
        <v/>
      </c>
      <c r="D148" s="5"/>
      <c r="E148" s="5"/>
      <c r="F148" s="6"/>
      <c r="G148" s="5"/>
      <c r="H148" s="5"/>
      <c r="I148" s="5"/>
      <c r="J148" s="5"/>
      <c r="K148" s="5"/>
      <c r="L148" s="7" t="str">
        <f t="shared" si="2"/>
        <v/>
      </c>
      <c r="M148" s="5"/>
    </row>
    <row r="149" spans="1:13" ht="15.75" customHeight="1">
      <c r="A149" s="3" t="str">
        <f t="shared" si="0"/>
        <v/>
      </c>
      <c r="B149" s="4"/>
      <c r="C149" s="3" t="str">
        <f t="shared" si="1"/>
        <v/>
      </c>
      <c r="D149" s="5"/>
      <c r="E149" s="5"/>
      <c r="F149" s="6"/>
      <c r="G149" s="5"/>
      <c r="H149" s="5"/>
      <c r="I149" s="5"/>
      <c r="J149" s="5"/>
      <c r="K149" s="5"/>
      <c r="L149" s="7" t="str">
        <f t="shared" si="2"/>
        <v/>
      </c>
      <c r="M149" s="5"/>
    </row>
    <row r="150" spans="1:13" ht="15.75" customHeight="1">
      <c r="A150" s="3" t="str">
        <f t="shared" si="0"/>
        <v/>
      </c>
      <c r="B150" s="4"/>
      <c r="C150" s="3" t="str">
        <f t="shared" si="1"/>
        <v/>
      </c>
      <c r="D150" s="5"/>
      <c r="E150" s="5"/>
      <c r="F150" s="6"/>
      <c r="G150" s="5"/>
      <c r="H150" s="5"/>
      <c r="I150" s="5"/>
      <c r="J150" s="5"/>
      <c r="K150" s="5"/>
      <c r="L150" s="7" t="str">
        <f t="shared" si="2"/>
        <v/>
      </c>
      <c r="M150" s="5"/>
    </row>
    <row r="151" spans="1:13" ht="15.75" customHeight="1">
      <c r="A151" s="3" t="str">
        <f t="shared" si="0"/>
        <v/>
      </c>
      <c r="B151" s="4"/>
      <c r="C151" s="3" t="str">
        <f t="shared" si="1"/>
        <v/>
      </c>
      <c r="D151" s="5"/>
      <c r="E151" s="5"/>
      <c r="F151" s="6"/>
      <c r="G151" s="5"/>
      <c r="H151" s="5"/>
      <c r="I151" s="5"/>
      <c r="J151" s="5"/>
      <c r="K151" s="5"/>
      <c r="L151" s="7" t="str">
        <f t="shared" si="2"/>
        <v/>
      </c>
      <c r="M151" s="5"/>
    </row>
    <row r="152" spans="1:13" ht="15.75" customHeight="1">
      <c r="A152" s="3" t="str">
        <f t="shared" si="0"/>
        <v/>
      </c>
      <c r="B152" s="4"/>
      <c r="C152" s="3" t="str">
        <f t="shared" si="1"/>
        <v/>
      </c>
      <c r="D152" s="5"/>
      <c r="E152" s="5"/>
      <c r="F152" s="6"/>
      <c r="G152" s="5"/>
      <c r="H152" s="5"/>
      <c r="I152" s="5"/>
      <c r="J152" s="5"/>
      <c r="K152" s="5"/>
      <c r="L152" s="7" t="str">
        <f t="shared" si="2"/>
        <v/>
      </c>
      <c r="M152" s="5"/>
    </row>
    <row r="153" spans="1:13" ht="15.75" customHeight="1">
      <c r="A153" s="3" t="str">
        <f t="shared" si="0"/>
        <v/>
      </c>
      <c r="B153" s="4"/>
      <c r="C153" s="3" t="str">
        <f t="shared" si="1"/>
        <v/>
      </c>
      <c r="D153" s="5"/>
      <c r="E153" s="5"/>
      <c r="F153" s="6"/>
      <c r="G153" s="5"/>
      <c r="H153" s="5"/>
      <c r="I153" s="5"/>
      <c r="J153" s="5"/>
      <c r="K153" s="5"/>
      <c r="L153" s="7" t="str">
        <f t="shared" si="2"/>
        <v/>
      </c>
      <c r="M153" s="5"/>
    </row>
    <row r="154" spans="1:13" ht="15.75" customHeight="1">
      <c r="A154" s="3" t="str">
        <f t="shared" si="0"/>
        <v/>
      </c>
      <c r="B154" s="4"/>
      <c r="C154" s="3" t="str">
        <f t="shared" si="1"/>
        <v/>
      </c>
      <c r="D154" s="5"/>
      <c r="E154" s="5"/>
      <c r="F154" s="6"/>
      <c r="G154" s="5"/>
      <c r="H154" s="5"/>
      <c r="I154" s="5"/>
      <c r="J154" s="5"/>
      <c r="K154" s="5"/>
      <c r="L154" s="7" t="str">
        <f t="shared" si="2"/>
        <v/>
      </c>
      <c r="M154" s="5"/>
    </row>
    <row r="155" spans="1:13" ht="15.75" customHeight="1">
      <c r="A155" s="3" t="str">
        <f t="shared" si="0"/>
        <v/>
      </c>
      <c r="B155" s="4"/>
      <c r="C155" s="3" t="str">
        <f t="shared" si="1"/>
        <v/>
      </c>
      <c r="D155" s="5"/>
      <c r="E155" s="5"/>
      <c r="F155" s="6"/>
      <c r="G155" s="5"/>
      <c r="H155" s="5"/>
      <c r="I155" s="5"/>
      <c r="J155" s="5"/>
      <c r="K155" s="5"/>
      <c r="L155" s="7" t="str">
        <f t="shared" si="2"/>
        <v/>
      </c>
      <c r="M155" s="5"/>
    </row>
    <row r="156" spans="1:13" ht="15.75" customHeight="1">
      <c r="A156" s="3" t="str">
        <f t="shared" si="0"/>
        <v/>
      </c>
      <c r="B156" s="4"/>
      <c r="C156" s="3" t="str">
        <f t="shared" si="1"/>
        <v/>
      </c>
      <c r="D156" s="5"/>
      <c r="E156" s="5"/>
      <c r="F156" s="6"/>
      <c r="G156" s="5"/>
      <c r="H156" s="5"/>
      <c r="I156" s="5"/>
      <c r="J156" s="5"/>
      <c r="K156" s="5"/>
      <c r="L156" s="7" t="str">
        <f t="shared" si="2"/>
        <v/>
      </c>
      <c r="M156" s="5"/>
    </row>
    <row r="157" spans="1:13" ht="15.75" customHeight="1">
      <c r="A157" s="3" t="str">
        <f t="shared" si="0"/>
        <v/>
      </c>
      <c r="B157" s="4"/>
      <c r="C157" s="3" t="str">
        <f t="shared" si="1"/>
        <v/>
      </c>
      <c r="D157" s="5"/>
      <c r="E157" s="5"/>
      <c r="F157" s="6"/>
      <c r="G157" s="5"/>
      <c r="H157" s="5"/>
      <c r="I157" s="5"/>
      <c r="J157" s="5"/>
      <c r="K157" s="5"/>
      <c r="L157" s="7" t="str">
        <f t="shared" si="2"/>
        <v/>
      </c>
      <c r="M157" s="5"/>
    </row>
    <row r="158" spans="1:13" ht="15.75" customHeight="1">
      <c r="A158" s="3" t="str">
        <f t="shared" si="0"/>
        <v/>
      </c>
      <c r="B158" s="4"/>
      <c r="C158" s="3" t="str">
        <f t="shared" si="1"/>
        <v/>
      </c>
      <c r="D158" s="5"/>
      <c r="E158" s="5"/>
      <c r="F158" s="6"/>
      <c r="G158" s="5"/>
      <c r="H158" s="5"/>
      <c r="I158" s="5"/>
      <c r="J158" s="5"/>
      <c r="K158" s="5"/>
      <c r="L158" s="7" t="str">
        <f t="shared" si="2"/>
        <v/>
      </c>
      <c r="M158" s="5"/>
    </row>
    <row r="159" spans="1:13" ht="15.75" customHeight="1">
      <c r="A159" s="3" t="str">
        <f t="shared" si="0"/>
        <v/>
      </c>
      <c r="B159" s="4"/>
      <c r="C159" s="3" t="str">
        <f t="shared" si="1"/>
        <v/>
      </c>
      <c r="D159" s="5"/>
      <c r="E159" s="5"/>
      <c r="F159" s="6"/>
      <c r="G159" s="5"/>
      <c r="H159" s="5"/>
      <c r="I159" s="5"/>
      <c r="J159" s="5"/>
      <c r="K159" s="5"/>
      <c r="L159" s="7" t="str">
        <f t="shared" si="2"/>
        <v/>
      </c>
      <c r="M159" s="5"/>
    </row>
    <row r="160" spans="1:13" ht="15.75" customHeight="1">
      <c r="A160" s="3" t="str">
        <f t="shared" si="0"/>
        <v/>
      </c>
      <c r="B160" s="4"/>
      <c r="C160" s="3" t="str">
        <f t="shared" si="1"/>
        <v/>
      </c>
      <c r="D160" s="5"/>
      <c r="E160" s="5"/>
      <c r="F160" s="6"/>
      <c r="G160" s="5"/>
      <c r="H160" s="5"/>
      <c r="I160" s="5"/>
      <c r="J160" s="5"/>
      <c r="K160" s="5"/>
      <c r="L160" s="7" t="str">
        <f t="shared" si="2"/>
        <v/>
      </c>
      <c r="M160" s="5"/>
    </row>
    <row r="161" spans="1:13" ht="15.75" customHeight="1">
      <c r="A161" s="3" t="str">
        <f t="shared" si="0"/>
        <v/>
      </c>
      <c r="B161" s="4"/>
      <c r="C161" s="3" t="str">
        <f t="shared" si="1"/>
        <v/>
      </c>
      <c r="D161" s="5"/>
      <c r="E161" s="5"/>
      <c r="F161" s="6"/>
      <c r="G161" s="5"/>
      <c r="H161" s="5"/>
      <c r="I161" s="5"/>
      <c r="J161" s="5"/>
      <c r="K161" s="5"/>
      <c r="L161" s="7" t="str">
        <f t="shared" si="2"/>
        <v/>
      </c>
      <c r="M161" s="5"/>
    </row>
    <row r="162" spans="1:13" ht="15.75" customHeight="1">
      <c r="A162" s="3" t="str">
        <f t="shared" si="0"/>
        <v/>
      </c>
      <c r="B162" s="4"/>
      <c r="C162" s="3" t="str">
        <f t="shared" si="1"/>
        <v/>
      </c>
      <c r="D162" s="5"/>
      <c r="E162" s="5"/>
      <c r="F162" s="6"/>
      <c r="G162" s="5"/>
      <c r="H162" s="5"/>
      <c r="I162" s="5"/>
      <c r="J162" s="5"/>
      <c r="K162" s="5"/>
      <c r="L162" s="7" t="str">
        <f t="shared" si="2"/>
        <v/>
      </c>
      <c r="M162" s="5"/>
    </row>
    <row r="163" spans="1:13" ht="15.75" customHeight="1">
      <c r="A163" s="3" t="str">
        <f t="shared" si="0"/>
        <v/>
      </c>
      <c r="B163" s="4"/>
      <c r="C163" s="3" t="str">
        <f t="shared" si="1"/>
        <v/>
      </c>
      <c r="D163" s="5"/>
      <c r="E163" s="5"/>
      <c r="F163" s="6"/>
      <c r="G163" s="5"/>
      <c r="H163" s="5"/>
      <c r="I163" s="5"/>
      <c r="J163" s="5"/>
      <c r="K163" s="5"/>
      <c r="L163" s="7" t="str">
        <f t="shared" si="2"/>
        <v/>
      </c>
      <c r="M163" s="5"/>
    </row>
    <row r="164" spans="1:13" ht="15.75" customHeight="1">
      <c r="A164" s="3" t="str">
        <f t="shared" si="0"/>
        <v/>
      </c>
      <c r="B164" s="4"/>
      <c r="C164" s="3" t="str">
        <f t="shared" si="1"/>
        <v/>
      </c>
      <c r="D164" s="5"/>
      <c r="E164" s="5"/>
      <c r="F164" s="6"/>
      <c r="G164" s="5"/>
      <c r="H164" s="5"/>
      <c r="I164" s="5"/>
      <c r="J164" s="5"/>
      <c r="K164" s="5"/>
      <c r="L164" s="7" t="str">
        <f t="shared" si="2"/>
        <v/>
      </c>
      <c r="M164" s="5"/>
    </row>
    <row r="165" spans="1:13" ht="15.75" customHeight="1">
      <c r="A165" s="3" t="str">
        <f t="shared" si="0"/>
        <v/>
      </c>
      <c r="B165" s="4"/>
      <c r="C165" s="3" t="str">
        <f t="shared" si="1"/>
        <v/>
      </c>
      <c r="D165" s="5"/>
      <c r="E165" s="5"/>
      <c r="F165" s="6"/>
      <c r="G165" s="5"/>
      <c r="H165" s="5"/>
      <c r="I165" s="5"/>
      <c r="J165" s="5"/>
      <c r="K165" s="5"/>
      <c r="L165" s="7" t="str">
        <f t="shared" si="2"/>
        <v/>
      </c>
      <c r="M165" s="5"/>
    </row>
    <row r="166" spans="1:13" ht="15.75" customHeight="1">
      <c r="A166" s="3" t="str">
        <f t="shared" si="0"/>
        <v/>
      </c>
      <c r="B166" s="4"/>
      <c r="C166" s="3" t="str">
        <f t="shared" si="1"/>
        <v/>
      </c>
      <c r="D166" s="5"/>
      <c r="E166" s="5"/>
      <c r="F166" s="6"/>
      <c r="G166" s="5"/>
      <c r="H166" s="5"/>
      <c r="I166" s="5"/>
      <c r="J166" s="5"/>
      <c r="K166" s="5"/>
      <c r="L166" s="7" t="str">
        <f t="shared" si="2"/>
        <v/>
      </c>
      <c r="M166" s="5"/>
    </row>
    <row r="167" spans="1:13" ht="15.75" customHeight="1">
      <c r="A167" s="3" t="str">
        <f t="shared" si="0"/>
        <v/>
      </c>
      <c r="B167" s="4"/>
      <c r="C167" s="3" t="str">
        <f t="shared" si="1"/>
        <v/>
      </c>
      <c r="D167" s="5"/>
      <c r="E167" s="5"/>
      <c r="F167" s="6"/>
      <c r="G167" s="5"/>
      <c r="H167" s="5"/>
      <c r="I167" s="5"/>
      <c r="J167" s="5"/>
      <c r="K167" s="5"/>
      <c r="L167" s="7" t="str">
        <f t="shared" si="2"/>
        <v/>
      </c>
      <c r="M167" s="5"/>
    </row>
    <row r="168" spans="1:13" ht="15.75" customHeight="1">
      <c r="A168" s="3" t="str">
        <f t="shared" si="0"/>
        <v/>
      </c>
      <c r="B168" s="4"/>
      <c r="C168" s="3" t="str">
        <f t="shared" si="1"/>
        <v/>
      </c>
      <c r="D168" s="5"/>
      <c r="E168" s="5"/>
      <c r="F168" s="6"/>
      <c r="G168" s="5"/>
      <c r="H168" s="5"/>
      <c r="I168" s="5"/>
      <c r="J168" s="5"/>
      <c r="K168" s="5"/>
      <c r="L168" s="7" t="str">
        <f t="shared" si="2"/>
        <v/>
      </c>
      <c r="M168" s="5"/>
    </row>
    <row r="169" spans="1:13" ht="15.75" customHeight="1">
      <c r="A169" s="3" t="str">
        <f t="shared" si="0"/>
        <v/>
      </c>
      <c r="B169" s="4"/>
      <c r="C169" s="3" t="str">
        <f t="shared" si="1"/>
        <v/>
      </c>
      <c r="D169" s="5"/>
      <c r="E169" s="5"/>
      <c r="F169" s="6"/>
      <c r="G169" s="5"/>
      <c r="H169" s="5"/>
      <c r="I169" s="5"/>
      <c r="J169" s="5"/>
      <c r="K169" s="5"/>
      <c r="L169" s="7" t="str">
        <f t="shared" si="2"/>
        <v/>
      </c>
      <c r="M169" s="5"/>
    </row>
    <row r="170" spans="1:13" ht="15.75" customHeight="1">
      <c r="A170" s="3" t="str">
        <f t="shared" si="0"/>
        <v/>
      </c>
      <c r="B170" s="4"/>
      <c r="C170" s="3" t="str">
        <f t="shared" si="1"/>
        <v/>
      </c>
      <c r="D170" s="5"/>
      <c r="E170" s="5"/>
      <c r="F170" s="6"/>
      <c r="G170" s="5"/>
      <c r="H170" s="5"/>
      <c r="I170" s="5"/>
      <c r="J170" s="5"/>
      <c r="K170" s="5"/>
      <c r="L170" s="7" t="str">
        <f t="shared" si="2"/>
        <v/>
      </c>
      <c r="M170" s="5"/>
    </row>
    <row r="171" spans="1:13" ht="15.75" customHeight="1">
      <c r="A171" s="3" t="str">
        <f t="shared" si="0"/>
        <v/>
      </c>
      <c r="B171" s="4"/>
      <c r="C171" s="3" t="str">
        <f t="shared" si="1"/>
        <v/>
      </c>
      <c r="D171" s="5"/>
      <c r="E171" s="5"/>
      <c r="F171" s="6"/>
      <c r="G171" s="5"/>
      <c r="H171" s="5"/>
      <c r="I171" s="5"/>
      <c r="J171" s="5"/>
      <c r="K171" s="5"/>
      <c r="L171" s="7" t="str">
        <f t="shared" si="2"/>
        <v/>
      </c>
      <c r="M171" s="5"/>
    </row>
    <row r="172" spans="1:13" ht="15.75" customHeight="1">
      <c r="A172" s="3" t="str">
        <f t="shared" si="0"/>
        <v/>
      </c>
      <c r="B172" s="4"/>
      <c r="C172" s="3" t="str">
        <f t="shared" si="1"/>
        <v/>
      </c>
      <c r="D172" s="5"/>
      <c r="E172" s="5"/>
      <c r="F172" s="6"/>
      <c r="G172" s="5"/>
      <c r="H172" s="5"/>
      <c r="I172" s="5"/>
      <c r="J172" s="5"/>
      <c r="K172" s="5"/>
      <c r="L172" s="7" t="str">
        <f t="shared" si="2"/>
        <v/>
      </c>
      <c r="M172" s="5"/>
    </row>
    <row r="173" spans="1:13" ht="15.75" customHeight="1">
      <c r="A173" s="3" t="str">
        <f t="shared" si="0"/>
        <v/>
      </c>
      <c r="B173" s="4"/>
      <c r="C173" s="3" t="str">
        <f t="shared" si="1"/>
        <v/>
      </c>
      <c r="D173" s="5"/>
      <c r="E173" s="5"/>
      <c r="F173" s="6"/>
      <c r="G173" s="5"/>
      <c r="H173" s="5"/>
      <c r="I173" s="5"/>
      <c r="J173" s="5"/>
      <c r="K173" s="5"/>
      <c r="L173" s="7" t="str">
        <f t="shared" si="2"/>
        <v/>
      </c>
      <c r="M173" s="5"/>
    </row>
    <row r="174" spans="1:13" ht="15.75" customHeight="1">
      <c r="A174" s="3" t="str">
        <f t="shared" si="0"/>
        <v/>
      </c>
      <c r="B174" s="4"/>
      <c r="C174" s="3" t="str">
        <f t="shared" si="1"/>
        <v/>
      </c>
      <c r="D174" s="5"/>
      <c r="E174" s="5"/>
      <c r="F174" s="6"/>
      <c r="G174" s="5"/>
      <c r="H174" s="5"/>
      <c r="I174" s="5"/>
      <c r="J174" s="5"/>
      <c r="K174" s="5"/>
      <c r="L174" s="7" t="str">
        <f t="shared" si="2"/>
        <v/>
      </c>
      <c r="M174" s="5"/>
    </row>
    <row r="175" spans="1:13" ht="15.75" customHeight="1">
      <c r="A175" s="3" t="str">
        <f t="shared" si="0"/>
        <v/>
      </c>
      <c r="B175" s="4"/>
      <c r="C175" s="3" t="str">
        <f t="shared" si="1"/>
        <v/>
      </c>
      <c r="D175" s="5"/>
      <c r="E175" s="5"/>
      <c r="F175" s="6"/>
      <c r="G175" s="5"/>
      <c r="H175" s="5"/>
      <c r="I175" s="5"/>
      <c r="J175" s="5"/>
      <c r="K175" s="5"/>
      <c r="L175" s="7" t="str">
        <f t="shared" si="2"/>
        <v/>
      </c>
      <c r="M175" s="5"/>
    </row>
    <row r="176" spans="1:13" ht="15.75" customHeight="1">
      <c r="A176" s="3" t="str">
        <f t="shared" si="0"/>
        <v/>
      </c>
      <c r="B176" s="4"/>
      <c r="C176" s="3" t="str">
        <f t="shared" si="1"/>
        <v/>
      </c>
      <c r="D176" s="5"/>
      <c r="E176" s="5"/>
      <c r="F176" s="6"/>
      <c r="G176" s="5"/>
      <c r="H176" s="5"/>
      <c r="I176" s="5"/>
      <c r="J176" s="5"/>
      <c r="K176" s="5"/>
      <c r="L176" s="7" t="str">
        <f t="shared" si="2"/>
        <v/>
      </c>
      <c r="M176" s="5"/>
    </row>
    <row r="177" spans="1:13" ht="15.75" customHeight="1">
      <c r="A177" s="3" t="str">
        <f t="shared" si="0"/>
        <v/>
      </c>
      <c r="B177" s="4"/>
      <c r="C177" s="3" t="str">
        <f t="shared" si="1"/>
        <v/>
      </c>
      <c r="D177" s="5"/>
      <c r="E177" s="5"/>
      <c r="F177" s="6"/>
      <c r="G177" s="5"/>
      <c r="H177" s="5"/>
      <c r="I177" s="5"/>
      <c r="J177" s="5"/>
      <c r="K177" s="5"/>
      <c r="L177" s="7" t="str">
        <f t="shared" si="2"/>
        <v/>
      </c>
      <c r="M177" s="5"/>
    </row>
    <row r="178" spans="1:13" ht="15.75" customHeight="1">
      <c r="A178" s="3" t="str">
        <f t="shared" si="0"/>
        <v/>
      </c>
      <c r="B178" s="4"/>
      <c r="C178" s="3" t="str">
        <f t="shared" si="1"/>
        <v/>
      </c>
      <c r="D178" s="5"/>
      <c r="E178" s="5"/>
      <c r="F178" s="6"/>
      <c r="G178" s="5"/>
      <c r="H178" s="5"/>
      <c r="I178" s="5"/>
      <c r="J178" s="5"/>
      <c r="K178" s="5"/>
      <c r="L178" s="7" t="str">
        <f t="shared" si="2"/>
        <v/>
      </c>
      <c r="M178" s="5"/>
    </row>
    <row r="179" spans="1:13" ht="15.75" customHeight="1">
      <c r="A179" s="3" t="str">
        <f t="shared" si="0"/>
        <v/>
      </c>
      <c r="B179" s="4"/>
      <c r="C179" s="3" t="str">
        <f t="shared" si="1"/>
        <v/>
      </c>
      <c r="D179" s="5"/>
      <c r="E179" s="5"/>
      <c r="F179" s="6"/>
      <c r="G179" s="5"/>
      <c r="H179" s="5"/>
      <c r="I179" s="5"/>
      <c r="J179" s="5"/>
      <c r="K179" s="5"/>
      <c r="L179" s="7" t="str">
        <f t="shared" si="2"/>
        <v/>
      </c>
      <c r="M179" s="5"/>
    </row>
    <row r="180" spans="1:13" ht="15.75" customHeight="1">
      <c r="A180" s="3" t="str">
        <f t="shared" si="0"/>
        <v/>
      </c>
      <c r="B180" s="4"/>
      <c r="C180" s="3" t="str">
        <f t="shared" si="1"/>
        <v/>
      </c>
      <c r="D180" s="5"/>
      <c r="E180" s="5"/>
      <c r="F180" s="6"/>
      <c r="G180" s="5"/>
      <c r="H180" s="5"/>
      <c r="I180" s="5"/>
      <c r="J180" s="5"/>
      <c r="K180" s="5"/>
      <c r="L180" s="7" t="str">
        <f t="shared" si="2"/>
        <v/>
      </c>
      <c r="M180" s="5"/>
    </row>
    <row r="181" spans="1:13" ht="15.75" customHeight="1">
      <c r="A181" s="3" t="str">
        <f t="shared" si="0"/>
        <v/>
      </c>
      <c r="B181" s="4"/>
      <c r="C181" s="3" t="str">
        <f t="shared" si="1"/>
        <v/>
      </c>
      <c r="D181" s="5"/>
      <c r="E181" s="5"/>
      <c r="F181" s="6"/>
      <c r="G181" s="5"/>
      <c r="H181" s="5"/>
      <c r="I181" s="5"/>
      <c r="J181" s="5"/>
      <c r="K181" s="5"/>
      <c r="L181" s="7" t="str">
        <f t="shared" si="2"/>
        <v/>
      </c>
      <c r="M181" s="5"/>
    </row>
    <row r="182" spans="1:13" ht="15.75" customHeight="1">
      <c r="A182" s="3" t="str">
        <f t="shared" si="0"/>
        <v/>
      </c>
      <c r="B182" s="4"/>
      <c r="C182" s="3" t="str">
        <f t="shared" si="1"/>
        <v/>
      </c>
      <c r="D182" s="5"/>
      <c r="E182" s="5"/>
      <c r="F182" s="6"/>
      <c r="G182" s="5"/>
      <c r="H182" s="5"/>
      <c r="I182" s="5"/>
      <c r="J182" s="5"/>
      <c r="K182" s="5"/>
      <c r="L182" s="7" t="str">
        <f t="shared" si="2"/>
        <v/>
      </c>
      <c r="M182" s="5"/>
    </row>
    <row r="183" spans="1:13" ht="15.75" customHeight="1">
      <c r="A183" s="3" t="str">
        <f t="shared" si="0"/>
        <v/>
      </c>
      <c r="B183" s="4"/>
      <c r="C183" s="3" t="str">
        <f t="shared" si="1"/>
        <v/>
      </c>
      <c r="D183" s="5"/>
      <c r="E183" s="5"/>
      <c r="F183" s="6"/>
      <c r="G183" s="5"/>
      <c r="H183" s="5"/>
      <c r="I183" s="5"/>
      <c r="J183" s="5"/>
      <c r="K183" s="5"/>
      <c r="L183" s="7" t="str">
        <f t="shared" si="2"/>
        <v/>
      </c>
      <c r="M183" s="5"/>
    </row>
    <row r="184" spans="1:13" ht="15.75" customHeight="1">
      <c r="A184" s="3" t="str">
        <f t="shared" si="0"/>
        <v/>
      </c>
      <c r="B184" s="4"/>
      <c r="C184" s="3" t="str">
        <f t="shared" si="1"/>
        <v/>
      </c>
      <c r="D184" s="5"/>
      <c r="E184" s="5"/>
      <c r="F184" s="6"/>
      <c r="G184" s="5"/>
      <c r="H184" s="5"/>
      <c r="I184" s="5"/>
      <c r="J184" s="5"/>
      <c r="K184" s="5"/>
      <c r="L184" s="7" t="str">
        <f t="shared" si="2"/>
        <v/>
      </c>
      <c r="M184" s="5"/>
    </row>
    <row r="185" spans="1:13" ht="15.75" customHeight="1">
      <c r="A185" s="3" t="str">
        <f t="shared" si="0"/>
        <v/>
      </c>
      <c r="B185" s="4"/>
      <c r="C185" s="3" t="str">
        <f t="shared" si="1"/>
        <v/>
      </c>
      <c r="D185" s="5"/>
      <c r="E185" s="5"/>
      <c r="F185" s="6"/>
      <c r="G185" s="5"/>
      <c r="H185" s="5"/>
      <c r="I185" s="5"/>
      <c r="J185" s="5"/>
      <c r="K185" s="5"/>
      <c r="L185" s="7" t="str">
        <f t="shared" si="2"/>
        <v/>
      </c>
      <c r="M185" s="5"/>
    </row>
    <row r="186" spans="1:13" ht="15.75" customHeight="1">
      <c r="A186" s="3" t="str">
        <f t="shared" si="0"/>
        <v/>
      </c>
      <c r="B186" s="4"/>
      <c r="C186" s="3" t="str">
        <f t="shared" si="1"/>
        <v/>
      </c>
      <c r="D186" s="5"/>
      <c r="E186" s="5"/>
      <c r="F186" s="6"/>
      <c r="G186" s="5"/>
      <c r="H186" s="5"/>
      <c r="I186" s="5"/>
      <c r="J186" s="5"/>
      <c r="K186" s="5"/>
      <c r="L186" s="7" t="str">
        <f t="shared" si="2"/>
        <v/>
      </c>
      <c r="M186" s="5"/>
    </row>
    <row r="187" spans="1:13" ht="15.75" customHeight="1">
      <c r="A187" s="3" t="str">
        <f t="shared" si="0"/>
        <v/>
      </c>
      <c r="B187" s="4"/>
      <c r="C187" s="3" t="str">
        <f t="shared" si="1"/>
        <v/>
      </c>
      <c r="D187" s="5"/>
      <c r="E187" s="5"/>
      <c r="F187" s="6"/>
      <c r="G187" s="5"/>
      <c r="H187" s="5"/>
      <c r="I187" s="5"/>
      <c r="J187" s="5"/>
      <c r="K187" s="5"/>
      <c r="L187" s="7" t="str">
        <f t="shared" si="2"/>
        <v/>
      </c>
      <c r="M187" s="5"/>
    </row>
    <row r="188" spans="1:13" ht="15.75" customHeight="1">
      <c r="A188" s="3" t="str">
        <f t="shared" si="0"/>
        <v/>
      </c>
      <c r="B188" s="4"/>
      <c r="C188" s="3" t="str">
        <f t="shared" si="1"/>
        <v/>
      </c>
      <c r="D188" s="5"/>
      <c r="E188" s="5"/>
      <c r="F188" s="6"/>
      <c r="G188" s="5"/>
      <c r="H188" s="5"/>
      <c r="I188" s="5"/>
      <c r="J188" s="5"/>
      <c r="K188" s="5"/>
      <c r="L188" s="7" t="str">
        <f t="shared" si="2"/>
        <v/>
      </c>
      <c r="M188" s="5"/>
    </row>
    <row r="189" spans="1:13" ht="15.75" customHeight="1">
      <c r="A189" s="3" t="str">
        <f t="shared" si="0"/>
        <v/>
      </c>
      <c r="B189" s="4"/>
      <c r="C189" s="3" t="str">
        <f t="shared" si="1"/>
        <v/>
      </c>
      <c r="D189" s="5"/>
      <c r="E189" s="5"/>
      <c r="F189" s="6"/>
      <c r="G189" s="5"/>
      <c r="H189" s="5"/>
      <c r="I189" s="5"/>
      <c r="J189" s="5"/>
      <c r="K189" s="5"/>
      <c r="L189" s="7" t="str">
        <f t="shared" si="2"/>
        <v/>
      </c>
      <c r="M189" s="5"/>
    </row>
    <row r="190" spans="1:13" ht="15.75" customHeight="1">
      <c r="A190" s="3" t="str">
        <f t="shared" si="0"/>
        <v/>
      </c>
      <c r="B190" s="4"/>
      <c r="C190" s="3" t="str">
        <f t="shared" si="1"/>
        <v/>
      </c>
      <c r="D190" s="5"/>
      <c r="E190" s="5"/>
      <c r="F190" s="6"/>
      <c r="G190" s="5"/>
      <c r="H190" s="5"/>
      <c r="I190" s="5"/>
      <c r="J190" s="5"/>
      <c r="K190" s="5"/>
      <c r="L190" s="7" t="str">
        <f t="shared" si="2"/>
        <v/>
      </c>
      <c r="M190" s="5"/>
    </row>
    <row r="191" spans="1:13" ht="15.75" customHeight="1">
      <c r="A191" s="3" t="str">
        <f t="shared" si="0"/>
        <v/>
      </c>
      <c r="B191" s="4"/>
      <c r="C191" s="3" t="str">
        <f t="shared" si="1"/>
        <v/>
      </c>
      <c r="D191" s="5"/>
      <c r="E191" s="5"/>
      <c r="F191" s="6"/>
      <c r="G191" s="5"/>
      <c r="H191" s="5"/>
      <c r="I191" s="5"/>
      <c r="J191" s="5"/>
      <c r="K191" s="5"/>
      <c r="L191" s="7" t="str">
        <f t="shared" si="2"/>
        <v/>
      </c>
      <c r="M191" s="5"/>
    </row>
    <row r="192" spans="1:13" ht="15.75" customHeight="1">
      <c r="A192" s="3" t="str">
        <f t="shared" si="0"/>
        <v/>
      </c>
      <c r="B192" s="4"/>
      <c r="C192" s="3" t="str">
        <f t="shared" si="1"/>
        <v/>
      </c>
      <c r="D192" s="5"/>
      <c r="E192" s="5"/>
      <c r="F192" s="6"/>
      <c r="G192" s="5"/>
      <c r="H192" s="5"/>
      <c r="I192" s="5"/>
      <c r="J192" s="5"/>
      <c r="K192" s="5"/>
      <c r="L192" s="7" t="str">
        <f t="shared" si="2"/>
        <v/>
      </c>
      <c r="M192" s="5"/>
    </row>
    <row r="193" spans="1:13" ht="15.75" customHeight="1">
      <c r="A193" s="3" t="str">
        <f t="shared" si="0"/>
        <v/>
      </c>
      <c r="B193" s="4"/>
      <c r="C193" s="3" t="str">
        <f t="shared" si="1"/>
        <v/>
      </c>
      <c r="D193" s="5"/>
      <c r="E193" s="5"/>
      <c r="F193" s="6"/>
      <c r="G193" s="5"/>
      <c r="H193" s="5"/>
      <c r="I193" s="5"/>
      <c r="J193" s="5"/>
      <c r="K193" s="5"/>
      <c r="L193" s="7" t="str">
        <f t="shared" si="2"/>
        <v/>
      </c>
      <c r="M193" s="5"/>
    </row>
    <row r="194" spans="1:13" ht="15.75" customHeight="1">
      <c r="A194" s="3" t="str">
        <f t="shared" si="0"/>
        <v/>
      </c>
      <c r="B194" s="4"/>
      <c r="C194" s="3" t="str">
        <f t="shared" si="1"/>
        <v/>
      </c>
      <c r="D194" s="5"/>
      <c r="E194" s="5"/>
      <c r="F194" s="6"/>
      <c r="G194" s="5"/>
      <c r="H194" s="5"/>
      <c r="I194" s="5"/>
      <c r="J194" s="5"/>
      <c r="K194" s="5"/>
      <c r="L194" s="7" t="str">
        <f t="shared" si="2"/>
        <v/>
      </c>
      <c r="M194" s="5"/>
    </row>
    <row r="195" spans="1:13" ht="15.75" customHeight="1">
      <c r="A195" s="3" t="str">
        <f t="shared" si="0"/>
        <v/>
      </c>
      <c r="B195" s="4"/>
      <c r="C195" s="3" t="str">
        <f t="shared" si="1"/>
        <v/>
      </c>
      <c r="D195" s="5"/>
      <c r="E195" s="5"/>
      <c r="F195" s="6"/>
      <c r="G195" s="5"/>
      <c r="H195" s="5"/>
      <c r="I195" s="5"/>
      <c r="J195" s="5"/>
      <c r="K195" s="5"/>
      <c r="L195" s="7" t="str">
        <f t="shared" si="2"/>
        <v/>
      </c>
      <c r="M195" s="5"/>
    </row>
    <row r="196" spans="1:13" ht="15.75" customHeight="1">
      <c r="A196" s="3" t="str">
        <f t="shared" si="0"/>
        <v/>
      </c>
      <c r="B196" s="4"/>
      <c r="C196" s="3" t="str">
        <f t="shared" si="1"/>
        <v/>
      </c>
      <c r="D196" s="5"/>
      <c r="E196" s="5"/>
      <c r="F196" s="6"/>
      <c r="G196" s="5"/>
      <c r="H196" s="5"/>
      <c r="I196" s="5"/>
      <c r="J196" s="5"/>
      <c r="K196" s="5"/>
      <c r="L196" s="7" t="str">
        <f t="shared" si="2"/>
        <v/>
      </c>
      <c r="M196" s="5"/>
    </row>
    <row r="197" spans="1:13" ht="15.75" customHeight="1">
      <c r="A197" s="3" t="str">
        <f t="shared" si="0"/>
        <v/>
      </c>
      <c r="B197" s="4"/>
      <c r="C197" s="3" t="str">
        <f t="shared" si="1"/>
        <v/>
      </c>
      <c r="D197" s="5"/>
      <c r="E197" s="5"/>
      <c r="F197" s="6"/>
      <c r="G197" s="5"/>
      <c r="H197" s="5"/>
      <c r="I197" s="5"/>
      <c r="J197" s="5"/>
      <c r="K197" s="5"/>
      <c r="L197" s="7" t="str">
        <f t="shared" si="2"/>
        <v/>
      </c>
      <c r="M197" s="5"/>
    </row>
    <row r="198" spans="1:13" ht="15.75" customHeight="1">
      <c r="A198" s="3" t="str">
        <f t="shared" si="0"/>
        <v/>
      </c>
      <c r="B198" s="4"/>
      <c r="C198" s="3" t="str">
        <f t="shared" si="1"/>
        <v/>
      </c>
      <c r="D198" s="5"/>
      <c r="E198" s="5"/>
      <c r="F198" s="6"/>
      <c r="G198" s="5"/>
      <c r="H198" s="5"/>
      <c r="I198" s="5"/>
      <c r="J198" s="5"/>
      <c r="K198" s="5"/>
      <c r="L198" s="7" t="str">
        <f t="shared" si="2"/>
        <v/>
      </c>
      <c r="M198" s="5"/>
    </row>
    <row r="199" spans="1:13" ht="15.75" customHeight="1">
      <c r="A199" s="3" t="str">
        <f t="shared" si="0"/>
        <v/>
      </c>
      <c r="B199" s="4"/>
      <c r="C199" s="3" t="str">
        <f t="shared" si="1"/>
        <v/>
      </c>
      <c r="D199" s="5"/>
      <c r="E199" s="5"/>
      <c r="F199" s="6"/>
      <c r="G199" s="5"/>
      <c r="H199" s="5"/>
      <c r="I199" s="5"/>
      <c r="J199" s="5"/>
      <c r="K199" s="5"/>
      <c r="L199" s="7" t="str">
        <f t="shared" si="2"/>
        <v/>
      </c>
      <c r="M199" s="5"/>
    </row>
    <row r="200" spans="1:13" ht="15.75" customHeight="1">
      <c r="A200" s="3" t="str">
        <f t="shared" si="0"/>
        <v/>
      </c>
      <c r="B200" s="4"/>
      <c r="C200" s="3" t="str">
        <f t="shared" si="1"/>
        <v/>
      </c>
      <c r="D200" s="5"/>
      <c r="E200" s="5"/>
      <c r="F200" s="6"/>
      <c r="G200" s="5"/>
      <c r="H200" s="5"/>
      <c r="I200" s="5"/>
      <c r="J200" s="5"/>
      <c r="K200" s="5"/>
      <c r="L200" s="7" t="str">
        <f t="shared" si="2"/>
        <v/>
      </c>
      <c r="M200" s="5"/>
    </row>
    <row r="201" spans="1:13" ht="15.75" customHeight="1">
      <c r="A201" s="3" t="str">
        <f t="shared" si="0"/>
        <v/>
      </c>
      <c r="B201" s="4"/>
      <c r="C201" s="3" t="str">
        <f t="shared" si="1"/>
        <v/>
      </c>
      <c r="D201" s="5"/>
      <c r="E201" s="5"/>
      <c r="F201" s="6"/>
      <c r="G201" s="5"/>
      <c r="H201" s="5"/>
      <c r="I201" s="5"/>
      <c r="J201" s="5"/>
      <c r="K201" s="5"/>
      <c r="L201" s="7" t="str">
        <f t="shared" si="2"/>
        <v/>
      </c>
      <c r="M201" s="5"/>
    </row>
    <row r="202" spans="1:13" ht="15.75" customHeight="1">
      <c r="A202" s="8" t="str">
        <f t="shared" si="0"/>
        <v/>
      </c>
      <c r="B202" s="9"/>
      <c r="C202" s="8" t="str">
        <f t="shared" si="1"/>
        <v/>
      </c>
      <c r="D202" s="10"/>
      <c r="E202" s="10"/>
      <c r="F202" s="11"/>
      <c r="G202" s="10"/>
      <c r="H202" s="10"/>
      <c r="I202" s="10"/>
      <c r="J202" s="10"/>
      <c r="K202" s="10"/>
      <c r="L202" s="12" t="str">
        <f t="shared" si="2"/>
        <v/>
      </c>
      <c r="M202" s="10"/>
    </row>
    <row r="203" spans="1:13" ht="15.75" customHeight="1"/>
    <row r="204" spans="1:13" ht="15.75" customHeight="1"/>
    <row r="205" spans="1:13" ht="15.75" customHeight="1"/>
    <row r="206" spans="1:13" ht="15.75" customHeight="1"/>
    <row r="207" spans="1:13" ht="15.75" customHeight="1"/>
    <row r="208" spans="1:13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">
    <mergeCell ref="A1:M1"/>
  </mergeCells>
  <conditionalFormatting sqref="K3:K202">
    <cfRule type="expression" dxfId="6" priority="1">
      <formula>$K3="مرفوض"</formula>
    </cfRule>
    <cfRule type="expression" dxfId="5" priority="2">
      <formula>$K3="قيد المراجعة"</formula>
    </cfRule>
    <cfRule type="expression" dxfId="4" priority="3">
      <formula>$K3="مؤكد"</formula>
    </cfRule>
  </conditionalFormatting>
  <pageMargins left="0.7" right="0.7" top="0.75" bottom="0.75" header="0" footer="0"/>
  <pageSetup orientation="landscape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000-000000000000}">
          <x14:formula1>
            <xm:f>الإعدادات!$E$3:$E$8</xm:f>
          </x14:formula1>
          <xm:sqref>G3:G202</xm:sqref>
        </x14:dataValidation>
        <x14:dataValidation type="list" allowBlank="1" xr:uid="{00000000-0002-0000-0000-000001000000}">
          <x14:formula1>
            <xm:f>الإعدادات!$A$3:$A$13</xm:f>
          </x14:formula1>
          <xm:sqref>E3:E202</xm:sqref>
        </x14:dataValidation>
        <x14:dataValidation type="list" allowBlank="1" xr:uid="{00000000-0002-0000-0000-000002000000}">
          <x14:formula1>
            <xm:f>الإعدادات!$H$3:$H$5</xm:f>
          </x14:formula1>
          <xm:sqref>K3:K202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showGridLines="0" rightToLeft="1" workbookViewId="0"/>
  </sheetViews>
  <sheetFormatPr defaultColWidth="12.625" defaultRowHeight="15" customHeight="1"/>
  <cols>
    <col min="1" max="1" width="18" customWidth="1"/>
    <col min="2" max="2" width="16" customWidth="1"/>
    <col min="3" max="5" width="18" customWidth="1"/>
    <col min="6" max="6" width="16" customWidth="1"/>
    <col min="7" max="7" width="22" customWidth="1"/>
    <col min="8" max="8" width="3" customWidth="1"/>
    <col min="9" max="9" width="28" customWidth="1"/>
    <col min="10" max="11" width="18" customWidth="1"/>
    <col min="12" max="12" width="16" customWidth="1"/>
    <col min="13" max="13" width="3" customWidth="1"/>
    <col min="14" max="16" width="16" customWidth="1"/>
    <col min="17" max="26" width="8.625" customWidth="1"/>
  </cols>
  <sheetData>
    <row r="1" spans="1:26" ht="37.5" customHeight="1">
      <c r="A1" s="39" t="s">
        <v>62</v>
      </c>
      <c r="B1" s="40"/>
      <c r="C1" s="40"/>
      <c r="D1" s="40"/>
      <c r="E1" s="41"/>
      <c r="F1" s="13"/>
      <c r="G1" s="13"/>
      <c r="H1" s="13"/>
      <c r="I1" s="13"/>
      <c r="J1" s="1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42" t="s">
        <v>63</v>
      </c>
      <c r="B2" s="40"/>
      <c r="C2" s="40"/>
      <c r="D2" s="40"/>
      <c r="E2" s="41"/>
      <c r="F2" s="14"/>
      <c r="G2" s="14"/>
      <c r="H2" s="14"/>
      <c r="I2" s="14"/>
      <c r="J2" s="1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5" t="s">
        <v>64</v>
      </c>
      <c r="B3" s="16">
        <f>SUM('كشف المصروفات'!F3:F202)</f>
        <v>62450</v>
      </c>
      <c r="C3" s="1"/>
      <c r="D3" s="15" t="s">
        <v>65</v>
      </c>
      <c r="E3" s="5">
        <f>الإعدادات!L4</f>
        <v>2026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5" t="s">
        <v>66</v>
      </c>
      <c r="B4" s="16">
        <f>SUMIFS('كشف المصروفات'!F3:F202,'كشف المصروفات'!K3:K202,"مؤكد")</f>
        <v>51750</v>
      </c>
      <c r="C4" s="1"/>
      <c r="D4" s="15" t="s">
        <v>67</v>
      </c>
      <c r="E4" s="5" t="str">
        <f>الإعدادات!L3</f>
        <v>اسم الشركة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5" t="s">
        <v>68</v>
      </c>
      <c r="B5" s="16">
        <f>COUNT('كشف المصروفات'!F3:F202)</f>
        <v>8</v>
      </c>
      <c r="C5" s="1"/>
      <c r="D5" s="15" t="s">
        <v>69</v>
      </c>
      <c r="E5" s="5" t="str">
        <f>الإعدادات!L5</f>
        <v>ر.س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5" t="s">
        <v>70</v>
      </c>
      <c r="B6" s="16">
        <f>IFERROR(AVERAGE('كشف المصروفات'!F3:F202),0)</f>
        <v>7806.25</v>
      </c>
      <c r="C6" s="1"/>
      <c r="D6" s="15" t="s">
        <v>71</v>
      </c>
      <c r="E6" s="6">
        <f>SUM(الإعدادات!B3:B13)</f>
        <v>1007000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5" t="s">
        <v>72</v>
      </c>
      <c r="B7" s="16">
        <f>IFERROR(MAX('كشف المصروفات'!F3:F202),0)</f>
        <v>30000</v>
      </c>
      <c r="C7" s="1"/>
      <c r="D7" s="15" t="s">
        <v>73</v>
      </c>
      <c r="E7" s="17">
        <f>IFERROR(B3/E6,0)</f>
        <v>6.2015888778550146E-2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5" t="s">
        <v>74</v>
      </c>
      <c r="B8" s="18">
        <f>COUNTIF('كشف المصروفات'!K3:K202,"قيد المراجعة")</f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3.75" customHeight="1">
      <c r="A11" s="2" t="s">
        <v>3</v>
      </c>
      <c r="B11" s="2" t="s">
        <v>75</v>
      </c>
      <c r="C11" s="2" t="s">
        <v>76</v>
      </c>
      <c r="D11" s="2" t="s">
        <v>77</v>
      </c>
      <c r="E11" s="2" t="s">
        <v>78</v>
      </c>
      <c r="F11" s="2" t="s">
        <v>79</v>
      </c>
      <c r="G11" s="2" t="s">
        <v>80</v>
      </c>
      <c r="H11" s="1"/>
      <c r="I11" s="19" t="s">
        <v>81</v>
      </c>
      <c r="J11" s="19" t="s">
        <v>82</v>
      </c>
      <c r="K11" s="19" t="s">
        <v>77</v>
      </c>
      <c r="L11" s="19" t="s">
        <v>83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>
      <c r="A12" s="20" t="s">
        <v>84</v>
      </c>
      <c r="B12" s="21">
        <f>DATE($E$3,1,1)</f>
        <v>46023</v>
      </c>
      <c r="C12" s="22">
        <f t="shared" ref="C12:C23" si="0">$E$6/12</f>
        <v>83916.666666666672</v>
      </c>
      <c r="D12" s="22">
        <f>SUMIFS('كشف المصروفات'!$F$3:$F$202,'كشف المصروفات'!$B$3:$B$202,"&gt;="&amp;B12,'كشف المصروفات'!$B$3:$B$202,"&lt;"&amp;EDATE(B12,1))</f>
        <v>7300</v>
      </c>
      <c r="E12" s="22">
        <f t="shared" ref="E12:E24" si="1">D12-C12</f>
        <v>-76616.666666666672</v>
      </c>
      <c r="F12" s="23">
        <f t="shared" ref="F12:F24" si="2">IFERROR(E12/C12,0)</f>
        <v>-0.91300893743793443</v>
      </c>
      <c r="G12" s="24" t="str">
        <f t="shared" ref="G12:G23" si="3">IF(E12&gt;0,"تجاوز الميزانية",IF(E12&lt;0,"أقل من الميزانية","مطابق"))</f>
        <v>أقل من الميزانية</v>
      </c>
      <c r="H12" s="1"/>
      <c r="I12" s="25" t="str">
        <f>الإعدادات!A3</f>
        <v>مصروفات إدارية</v>
      </c>
      <c r="J12" s="26">
        <f>الإعدادات!B3</f>
        <v>120000</v>
      </c>
      <c r="K12" s="26">
        <f>SUMIFS('كشف المصروفات'!$F$3:$F$202,'كشف المصروفات'!$E$3:$E$202,I12)</f>
        <v>0</v>
      </c>
      <c r="L12" s="27">
        <f t="shared" ref="L12:L22" si="4">IFERROR(K12/$B$3,0)</f>
        <v>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>
      <c r="A13" s="20" t="s">
        <v>85</v>
      </c>
      <c r="B13" s="21">
        <f>DATE($E$3,2,1)</f>
        <v>46054</v>
      </c>
      <c r="C13" s="22">
        <f t="shared" si="0"/>
        <v>83916.666666666672</v>
      </c>
      <c r="D13" s="22">
        <f>SUMIFS('كشف المصروفات'!$F$3:$F$202,'كشف المصروفات'!$B$3:$B$202,"&gt;="&amp;B13,'كشف المصروفات'!$B$3:$B$202,"&lt;"&amp;EDATE(B13,1))</f>
        <v>15500</v>
      </c>
      <c r="E13" s="22">
        <f t="shared" si="1"/>
        <v>-68416.666666666672</v>
      </c>
      <c r="F13" s="23">
        <f t="shared" si="2"/>
        <v>-0.81529294935451835</v>
      </c>
      <c r="G13" s="24" t="str">
        <f t="shared" si="3"/>
        <v>أقل من الميزانية</v>
      </c>
      <c r="H13" s="1"/>
      <c r="I13" s="25" t="str">
        <f>الإعدادات!A4</f>
        <v>مصروفات تشغيلية</v>
      </c>
      <c r="J13" s="26">
        <f>الإعدادات!B4</f>
        <v>180000</v>
      </c>
      <c r="K13" s="26">
        <f>SUMIFS('كشف المصروفات'!$F$3:$F$202,'كشف المصروفات'!$E$3:$E$202,I13)</f>
        <v>0</v>
      </c>
      <c r="L13" s="27">
        <f t="shared" si="4"/>
        <v>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>
      <c r="A14" s="20" t="s">
        <v>86</v>
      </c>
      <c r="B14" s="21">
        <f>DATE($E$3,3,1)</f>
        <v>46082</v>
      </c>
      <c r="C14" s="22">
        <f t="shared" si="0"/>
        <v>83916.666666666672</v>
      </c>
      <c r="D14" s="22">
        <f>SUMIFS('كشف المصروفات'!$F$3:$F$202,'كشف المصروفات'!$B$3:$B$202,"&gt;="&amp;B14,'كشف المصروفات'!$B$3:$B$202,"&lt;"&amp;EDATE(B14,1))</f>
        <v>30650</v>
      </c>
      <c r="E14" s="22">
        <f t="shared" si="1"/>
        <v>-53266.666666666672</v>
      </c>
      <c r="F14" s="23">
        <f t="shared" si="2"/>
        <v>-0.63475670307845089</v>
      </c>
      <c r="G14" s="24" t="str">
        <f t="shared" si="3"/>
        <v>أقل من الميزانية</v>
      </c>
      <c r="H14" s="1"/>
      <c r="I14" s="25" t="str">
        <f>الإعدادات!A5</f>
        <v>مصروفات تسويقية</v>
      </c>
      <c r="J14" s="26">
        <f>الإعدادات!B5</f>
        <v>90000</v>
      </c>
      <c r="K14" s="26">
        <f>SUMIFS('كشف المصروفات'!$F$3:$F$202,'كشف المصروفات'!$E$3:$E$202,I14)</f>
        <v>12000</v>
      </c>
      <c r="L14" s="27">
        <f t="shared" si="4"/>
        <v>0.19215372297838271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>
      <c r="A15" s="20" t="s">
        <v>87</v>
      </c>
      <c r="B15" s="21">
        <f>DATE($E$3,4,1)</f>
        <v>46113</v>
      </c>
      <c r="C15" s="22">
        <f t="shared" si="0"/>
        <v>83916.666666666672</v>
      </c>
      <c r="D15" s="22">
        <f>SUMIFS('كشف المصروفات'!$F$3:$F$202,'كشف المصروفات'!$B$3:$B$202,"&gt;="&amp;B15,'كشف المصروفات'!$B$3:$B$202,"&lt;"&amp;EDATE(B15,1))</f>
        <v>9000</v>
      </c>
      <c r="E15" s="22">
        <f t="shared" si="1"/>
        <v>-74916.666666666672</v>
      </c>
      <c r="F15" s="23">
        <f t="shared" si="2"/>
        <v>-0.89275074478649452</v>
      </c>
      <c r="G15" s="24" t="str">
        <f t="shared" si="3"/>
        <v>أقل من الميزانية</v>
      </c>
      <c r="H15" s="1"/>
      <c r="I15" s="25" t="str">
        <f>الإعدادات!A6</f>
        <v>رواتب وأجور</v>
      </c>
      <c r="J15" s="26">
        <f>الإعدادات!B6</f>
        <v>360000</v>
      </c>
      <c r="K15" s="26">
        <f>SUMIFS('كشف المصروفات'!$F$3:$F$202,'كشف المصروفات'!$E$3:$E$202,I15)</f>
        <v>30000</v>
      </c>
      <c r="L15" s="27">
        <f t="shared" si="4"/>
        <v>0.48038430744595678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>
      <c r="A16" s="20" t="s">
        <v>88</v>
      </c>
      <c r="B16" s="21">
        <f>DATE($E$3,5,1)</f>
        <v>46143</v>
      </c>
      <c r="C16" s="22">
        <f t="shared" si="0"/>
        <v>83916.666666666672</v>
      </c>
      <c r="D16" s="22">
        <f>SUMIFS('كشف المصروفات'!$F$3:$F$202,'كشف المصروفات'!$B$3:$B$202,"&gt;="&amp;B16,'كشف المصروفات'!$B$3:$B$202,"&lt;"&amp;EDATE(B16,1))</f>
        <v>0</v>
      </c>
      <c r="E16" s="22">
        <f t="shared" si="1"/>
        <v>-83916.666666666672</v>
      </c>
      <c r="F16" s="23">
        <f t="shared" si="2"/>
        <v>-1</v>
      </c>
      <c r="G16" s="24" t="str">
        <f t="shared" si="3"/>
        <v>أقل من الميزانية</v>
      </c>
      <c r="H16" s="1"/>
      <c r="I16" s="25" t="str">
        <f>الإعدادات!A7</f>
        <v>خدمات ومرافق</v>
      </c>
      <c r="J16" s="26">
        <f>الإعدادات!B7</f>
        <v>60000</v>
      </c>
      <c r="K16" s="26">
        <f>SUMIFS('كشف المصروفات'!$F$3:$F$202,'كشف المصروفات'!$E$3:$E$202,I16)</f>
        <v>4500</v>
      </c>
      <c r="L16" s="27">
        <f t="shared" si="4"/>
        <v>7.2057646116893512E-2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>
      <c r="A17" s="20" t="s">
        <v>89</v>
      </c>
      <c r="B17" s="21">
        <f>DATE($E$3,6,1)</f>
        <v>46174</v>
      </c>
      <c r="C17" s="22">
        <f t="shared" si="0"/>
        <v>83916.666666666672</v>
      </c>
      <c r="D17" s="22">
        <f>SUMIFS('كشف المصروفات'!$F$3:$F$202,'كشف المصروفات'!$B$3:$B$202,"&gt;="&amp;B17,'كشف المصروفات'!$B$3:$B$202,"&lt;"&amp;EDATE(B17,1))</f>
        <v>0</v>
      </c>
      <c r="E17" s="22">
        <f t="shared" si="1"/>
        <v>-83916.666666666672</v>
      </c>
      <c r="F17" s="23">
        <f t="shared" si="2"/>
        <v>-1</v>
      </c>
      <c r="G17" s="24" t="str">
        <f t="shared" si="3"/>
        <v>أقل من الميزانية</v>
      </c>
      <c r="H17" s="1"/>
      <c r="I17" s="25" t="str">
        <f>الإعدادات!A8</f>
        <v>مشتريات ومستلزمات مكتبية</v>
      </c>
      <c r="J17" s="26">
        <f>الإعدادات!B8</f>
        <v>45000</v>
      </c>
      <c r="K17" s="26">
        <f>SUMIFS('كشف المصروفات'!$F$3:$F$202,'كشف المصروفات'!$E$3:$E$202,I17)</f>
        <v>2800</v>
      </c>
      <c r="L17" s="27">
        <f t="shared" si="4"/>
        <v>4.4835868694955962E-2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>
      <c r="A18" s="20" t="s">
        <v>90</v>
      </c>
      <c r="B18" s="21">
        <f>DATE($E$3,7,1)</f>
        <v>46204</v>
      </c>
      <c r="C18" s="22">
        <f t="shared" si="0"/>
        <v>83916.666666666672</v>
      </c>
      <c r="D18" s="22">
        <f>SUMIFS('كشف المصروفات'!$F$3:$F$202,'كشف المصروفات'!$B$3:$B$202,"&gt;="&amp;B18,'كشف المصروفات'!$B$3:$B$202,"&lt;"&amp;EDATE(B18,1))</f>
        <v>0</v>
      </c>
      <c r="E18" s="22">
        <f t="shared" si="1"/>
        <v>-83916.666666666672</v>
      </c>
      <c r="F18" s="23">
        <f t="shared" si="2"/>
        <v>-1</v>
      </c>
      <c r="G18" s="24" t="str">
        <f t="shared" si="3"/>
        <v>أقل من الميزانية</v>
      </c>
      <c r="H18" s="1"/>
      <c r="I18" s="25" t="str">
        <f>الإعدادات!A9</f>
        <v>صيانة وإصلاح</v>
      </c>
      <c r="J18" s="26">
        <f>الإعدادات!B9</f>
        <v>35000</v>
      </c>
      <c r="K18" s="26">
        <f>SUMIFS('كشف المصروفات'!$F$3:$F$202,'كشف المصروفات'!$E$3:$E$202,I18)</f>
        <v>3500</v>
      </c>
      <c r="L18" s="27">
        <f t="shared" si="4"/>
        <v>5.6044835868694957E-2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>
      <c r="A19" s="20" t="s">
        <v>91</v>
      </c>
      <c r="B19" s="21">
        <f>DATE($E$3,8,1)</f>
        <v>46235</v>
      </c>
      <c r="C19" s="22">
        <f t="shared" si="0"/>
        <v>83916.666666666672</v>
      </c>
      <c r="D19" s="22">
        <f>SUMIFS('كشف المصروفات'!$F$3:$F$202,'كشف المصروفات'!$B$3:$B$202,"&gt;="&amp;B19,'كشف المصروفات'!$B$3:$B$202,"&lt;"&amp;EDATE(B19,1))</f>
        <v>0</v>
      </c>
      <c r="E19" s="22">
        <f t="shared" si="1"/>
        <v>-83916.666666666672</v>
      </c>
      <c r="F19" s="23">
        <f t="shared" si="2"/>
        <v>-1</v>
      </c>
      <c r="G19" s="24" t="str">
        <f t="shared" si="3"/>
        <v>أقل من الميزانية</v>
      </c>
      <c r="H19" s="1"/>
      <c r="I19" s="25" t="str">
        <f>الإعدادات!A10</f>
        <v>انتقالات وسفر</v>
      </c>
      <c r="J19" s="26">
        <f>الإعدادات!B10</f>
        <v>50000</v>
      </c>
      <c r="K19" s="26">
        <f>SUMIFS('كشف المصروفات'!$F$3:$F$202,'كشف المصروفات'!$E$3:$E$202,I19)</f>
        <v>7200</v>
      </c>
      <c r="L19" s="27">
        <f t="shared" si="4"/>
        <v>0.11529223378702963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20" t="s">
        <v>92</v>
      </c>
      <c r="B20" s="21">
        <f>DATE($E$3,9,1)</f>
        <v>46266</v>
      </c>
      <c r="C20" s="22">
        <f t="shared" si="0"/>
        <v>83916.666666666672</v>
      </c>
      <c r="D20" s="22">
        <f>SUMIFS('كشف المصروفات'!$F$3:$F$202,'كشف المصروفات'!$B$3:$B$202,"&gt;="&amp;B20,'كشف المصروفات'!$B$3:$B$202,"&lt;"&amp;EDATE(B20,1))</f>
        <v>0</v>
      </c>
      <c r="E20" s="22">
        <f t="shared" si="1"/>
        <v>-83916.666666666672</v>
      </c>
      <c r="F20" s="23">
        <f t="shared" si="2"/>
        <v>-1</v>
      </c>
      <c r="G20" s="24" t="str">
        <f t="shared" si="3"/>
        <v>أقل من الميزانية</v>
      </c>
      <c r="H20" s="1"/>
      <c r="I20" s="25" t="str">
        <f>الإعدادات!A11</f>
        <v>ضيافة وتمثيل</v>
      </c>
      <c r="J20" s="26">
        <f>الإعدادات!B11</f>
        <v>30000</v>
      </c>
      <c r="K20" s="26">
        <f>SUMIFS('كشف المصروفات'!$F$3:$F$202,'كشف المصروفات'!$E$3:$E$202,I20)</f>
        <v>1800</v>
      </c>
      <c r="L20" s="27">
        <f t="shared" si="4"/>
        <v>2.8823058446757407E-2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20" t="s">
        <v>93</v>
      </c>
      <c r="B21" s="21">
        <f>DATE($E$3,10,1)</f>
        <v>46296</v>
      </c>
      <c r="C21" s="22">
        <f t="shared" si="0"/>
        <v>83916.666666666672</v>
      </c>
      <c r="D21" s="22">
        <f>SUMIFS('كشف المصروفات'!$F$3:$F$202,'كشف المصروفات'!$B$3:$B$202,"&gt;="&amp;B21,'كشف المصروفات'!$B$3:$B$202,"&lt;"&amp;EDATE(B21,1))</f>
        <v>0</v>
      </c>
      <c r="E21" s="22">
        <f t="shared" si="1"/>
        <v>-83916.666666666672</v>
      </c>
      <c r="F21" s="23">
        <f t="shared" si="2"/>
        <v>-1</v>
      </c>
      <c r="G21" s="24" t="str">
        <f t="shared" si="3"/>
        <v>أقل من الميزانية</v>
      </c>
      <c r="H21" s="1"/>
      <c r="I21" s="25" t="str">
        <f>الإعدادات!A12</f>
        <v>مصروفات بنكية</v>
      </c>
      <c r="J21" s="26">
        <f>الإعدادات!B12</f>
        <v>12000</v>
      </c>
      <c r="K21" s="26">
        <f>SUMIFS('كشف المصروفات'!$F$3:$F$202,'كشف المصروفات'!$E$3:$E$202,I21)</f>
        <v>650</v>
      </c>
      <c r="L21" s="27">
        <f t="shared" si="4"/>
        <v>1.0408326661329063E-2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0" t="s">
        <v>94</v>
      </c>
      <c r="B22" s="21">
        <f>DATE($E$3,11,1)</f>
        <v>46327</v>
      </c>
      <c r="C22" s="22">
        <f t="shared" si="0"/>
        <v>83916.666666666672</v>
      </c>
      <c r="D22" s="22">
        <f>SUMIFS('كشف المصروفات'!$F$3:$F$202,'كشف المصروفات'!$B$3:$B$202,"&gt;="&amp;B22,'كشف المصروفات'!$B$3:$B$202,"&lt;"&amp;EDATE(B22,1))</f>
        <v>0</v>
      </c>
      <c r="E22" s="22">
        <f t="shared" si="1"/>
        <v>-83916.666666666672</v>
      </c>
      <c r="F22" s="23">
        <f t="shared" si="2"/>
        <v>-1</v>
      </c>
      <c r="G22" s="24" t="str">
        <f t="shared" si="3"/>
        <v>أقل من الميزانية</v>
      </c>
      <c r="H22" s="1"/>
      <c r="I22" s="25" t="str">
        <f>الإعدادات!A13</f>
        <v>أخرى</v>
      </c>
      <c r="J22" s="26">
        <f>الإعدادات!B13</f>
        <v>25000</v>
      </c>
      <c r="K22" s="26">
        <f>SUMIFS('كشف المصروفات'!$F$3:$F$202,'كشف المصروفات'!$E$3:$E$202,I22)</f>
        <v>0</v>
      </c>
      <c r="L22" s="27">
        <f t="shared" si="4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20" t="s">
        <v>95</v>
      </c>
      <c r="B23" s="21">
        <f>DATE($E$3,12,1)</f>
        <v>46357</v>
      </c>
      <c r="C23" s="22">
        <f t="shared" si="0"/>
        <v>83916.666666666672</v>
      </c>
      <c r="D23" s="22">
        <f>SUMIFS('كشف المصروفات'!$F$3:$F$202,'كشف المصروفات'!$B$3:$B$202,"&gt;="&amp;B23,'كشف المصروفات'!$B$3:$B$202,"&lt;"&amp;EDATE(B23,1))</f>
        <v>0</v>
      </c>
      <c r="E23" s="22">
        <f t="shared" si="1"/>
        <v>-83916.666666666672</v>
      </c>
      <c r="F23" s="23">
        <f t="shared" si="2"/>
        <v>-1</v>
      </c>
      <c r="G23" s="24" t="str">
        <f t="shared" si="3"/>
        <v>أقل من الميزانية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2" t="s">
        <v>96</v>
      </c>
      <c r="B24" s="2"/>
      <c r="C24" s="28">
        <f t="shared" ref="C24:D24" si="5">SUM(C12:C23)</f>
        <v>1006999.9999999999</v>
      </c>
      <c r="D24" s="28">
        <f t="shared" si="5"/>
        <v>62450</v>
      </c>
      <c r="E24" s="28">
        <f t="shared" si="1"/>
        <v>-944549.99999999988</v>
      </c>
      <c r="F24" s="29">
        <f t="shared" si="2"/>
        <v>-0.93798411122144987</v>
      </c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>
      <c r="A25" s="1"/>
      <c r="B25" s="1"/>
      <c r="C25" s="1"/>
      <c r="D25" s="1"/>
      <c r="E25" s="1"/>
      <c r="F25" s="1"/>
      <c r="G25" s="1"/>
      <c r="H25" s="1"/>
      <c r="I25" s="2" t="s">
        <v>7</v>
      </c>
      <c r="J25" s="2" t="s">
        <v>96</v>
      </c>
      <c r="K25" s="2" t="s">
        <v>97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20" t="str">
        <f>الإعدادات!E3</f>
        <v>نقدًا</v>
      </c>
      <c r="J26" s="22">
        <f>SUMIFS('كشف المصروفات'!$F$3:$F$202,'كشف المصروفات'!$G$3:$G$202,I26)</f>
        <v>3500</v>
      </c>
      <c r="K26" s="23">
        <f t="shared" ref="K26:K31" si="6">IFERROR(J26/$B$3,0)</f>
        <v>5.6044835868694957E-2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20" t="str">
        <f>الإعدادات!E4</f>
        <v>تحويل بنكي</v>
      </c>
      <c r="J27" s="22">
        <f>SUMIFS('كشف المصروفات'!$F$3:$F$202,'كشف المصروفات'!$G$3:$G$202,I27)</f>
        <v>47150</v>
      </c>
      <c r="K27" s="23">
        <f t="shared" si="6"/>
        <v>0.755004003202562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20" t="str">
        <f>الإعدادات!E5</f>
        <v>بطاقة ائتمان</v>
      </c>
      <c r="J28" s="22">
        <f>SUMIFS('كشف المصروفات'!$F$3:$F$202,'كشف المصروفات'!$G$3:$G$202,I28)</f>
        <v>10000</v>
      </c>
      <c r="K28" s="23">
        <f t="shared" si="6"/>
        <v>0.16012810248198558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20" t="str">
        <f>الإعدادات!E6</f>
        <v>بطاقة مدى</v>
      </c>
      <c r="J29" s="22">
        <f>SUMIFS('كشف المصروفات'!$F$3:$F$202,'كشف المصروفات'!$G$3:$G$202,I29)</f>
        <v>1800</v>
      </c>
      <c r="K29" s="23">
        <f t="shared" si="6"/>
        <v>2.8823058446757407E-2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20" t="str">
        <f>الإعدادات!E7</f>
        <v>شيك</v>
      </c>
      <c r="J30" s="22">
        <f>SUMIFS('كشف المصروفات'!$F$3:$F$202,'كشف المصروفات'!$G$3:$G$202,I30)</f>
        <v>0</v>
      </c>
      <c r="K30" s="23">
        <f t="shared" si="6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20" t="str">
        <f>الإعدادات!E8</f>
        <v>محفظة إلكترونية</v>
      </c>
      <c r="J31" s="22">
        <f>SUMIFS('كشف المصروفات'!$F$3:$F$202,'كشف المصروفات'!$G$3:$G$202,I31)</f>
        <v>0</v>
      </c>
      <c r="K31" s="23">
        <f t="shared" si="6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E1"/>
    <mergeCell ref="A2:E2"/>
  </mergeCells>
  <conditionalFormatting sqref="E12:E23">
    <cfRule type="expression" dxfId="3" priority="1">
      <formula>E12&gt;0</formula>
    </cfRule>
    <cfRule type="expression" dxfId="2" priority="2">
      <formula>E12&lt;0</formula>
    </cfRule>
  </conditionalFormatting>
  <pageMargins left="0.7" right="0.7" top="0.75" bottom="0.75" header="0" footer="0"/>
  <pageSetup orientation="landscape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showGridLines="0" rightToLeft="1" workbookViewId="0"/>
  </sheetViews>
  <sheetFormatPr defaultColWidth="12.625" defaultRowHeight="15" customHeight="1"/>
  <cols>
    <col min="1" max="1" width="28" customWidth="1"/>
    <col min="2" max="4" width="18" customWidth="1"/>
    <col min="5" max="5" width="16" customWidth="1"/>
    <col min="6" max="6" width="20" customWidth="1"/>
    <col min="7" max="7" width="42" customWidth="1"/>
    <col min="8" max="8" width="38" customWidth="1"/>
    <col min="9" max="9" width="34" customWidth="1"/>
    <col min="10" max="26" width="8.625" customWidth="1"/>
  </cols>
  <sheetData>
    <row r="1" spans="1:26" ht="37.5" customHeight="1">
      <c r="A1" s="39" t="s">
        <v>98</v>
      </c>
      <c r="B1" s="40"/>
      <c r="C1" s="40"/>
      <c r="D1" s="40"/>
      <c r="E1" s="40"/>
      <c r="F1" s="40"/>
      <c r="G1" s="40"/>
      <c r="H1" s="40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>
      <c r="A2" s="2" t="s">
        <v>99</v>
      </c>
      <c r="B2" s="2" t="s">
        <v>100</v>
      </c>
      <c r="C2" s="2" t="s">
        <v>101</v>
      </c>
      <c r="D2" s="2" t="s">
        <v>78</v>
      </c>
      <c r="E2" s="2" t="s">
        <v>79</v>
      </c>
      <c r="F2" s="2" t="s">
        <v>102</v>
      </c>
      <c r="G2" s="2" t="s">
        <v>103</v>
      </c>
      <c r="H2" s="2" t="s">
        <v>104</v>
      </c>
      <c r="I2" s="2" t="s">
        <v>105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>
      <c r="A3" s="24" t="str">
        <f>الإعدادات!A3</f>
        <v>مصروفات إدارية</v>
      </c>
      <c r="B3" s="30">
        <f>الإعدادات!B3</f>
        <v>120000</v>
      </c>
      <c r="C3" s="30">
        <f>SUMIFS('كشف المصروفات'!$F$3:$F$202,'كشف المصروفات'!$E$3:$E$202,A3)</f>
        <v>0</v>
      </c>
      <c r="D3" s="30">
        <f t="shared" ref="D3:D13" si="0">C3-B3</f>
        <v>-120000</v>
      </c>
      <c r="E3" s="31">
        <f t="shared" ref="E3:E13" si="1">IFERROR(D3/B3,0)</f>
        <v>-1</v>
      </c>
      <c r="F3" s="24" t="str">
        <f t="shared" ref="F3:F13" si="2">IF(D3&gt;0,"تجاوز الميزانية",IF(D3&lt;0,"توفير",IF(C3=0,"لا يوجد صرف","مطابق")))</f>
        <v>توفير</v>
      </c>
      <c r="G3" s="24" t="str">
        <f t="shared" ref="G3:G13" si="3">IF(E3&gt;0.2,"انحراف مرتفع: راجع الكميات أو الأسعار أو المصروفات غير المتكررة",IF(E3&gt;0.05,"انحراف متوسط: يحتاج مراجعة تفصيلية",IF(E3&lt;-0.05,"أقل من المخطط: تحقق من تأجيل مصروفات أو وفورات فعلية","ضمن الحدود الطبيعية")))</f>
        <v>أقل من المخطط: تحقق من تأجيل مصروفات أو وفورات فعلية</v>
      </c>
      <c r="H3" s="32"/>
      <c r="I3" s="24" t="str">
        <f t="shared" ref="I3:I13" si="4">IF(E3&gt;0.2,"اعتماد خطة خفض أو موافقة إدارية",IF(E3&gt;0.05,"تحليل الموردين وبنود الصرف",IF(E3&lt;-0.05,"تحديث التوقعات أو ترحيل الوفورات","لا يلزم إجراء")))</f>
        <v>تحديث التوقعات أو ترحيل الوفورات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>
      <c r="A4" s="24" t="str">
        <f>الإعدادات!A4</f>
        <v>مصروفات تشغيلية</v>
      </c>
      <c r="B4" s="30">
        <f>الإعدادات!B4</f>
        <v>180000</v>
      </c>
      <c r="C4" s="30">
        <f>SUMIFS('كشف المصروفات'!$F$3:$F$202,'كشف المصروفات'!$E$3:$E$202,A4)</f>
        <v>0</v>
      </c>
      <c r="D4" s="30">
        <f t="shared" si="0"/>
        <v>-180000</v>
      </c>
      <c r="E4" s="31">
        <f t="shared" si="1"/>
        <v>-1</v>
      </c>
      <c r="F4" s="24" t="str">
        <f t="shared" si="2"/>
        <v>توفير</v>
      </c>
      <c r="G4" s="24" t="str">
        <f t="shared" si="3"/>
        <v>أقل من المخطط: تحقق من تأجيل مصروفات أو وفورات فعلية</v>
      </c>
      <c r="H4" s="32"/>
      <c r="I4" s="24" t="str">
        <f t="shared" si="4"/>
        <v>تحديث التوقعات أو ترحيل الوفورات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>
      <c r="A5" s="24" t="str">
        <f>الإعدادات!A5</f>
        <v>مصروفات تسويقية</v>
      </c>
      <c r="B5" s="30">
        <f>الإعدادات!B5</f>
        <v>90000</v>
      </c>
      <c r="C5" s="30">
        <f>SUMIFS('كشف المصروفات'!$F$3:$F$202,'كشف المصروفات'!$E$3:$E$202,A5)</f>
        <v>12000</v>
      </c>
      <c r="D5" s="30">
        <f t="shared" si="0"/>
        <v>-78000</v>
      </c>
      <c r="E5" s="31">
        <f t="shared" si="1"/>
        <v>-0.8666666666666667</v>
      </c>
      <c r="F5" s="24" t="str">
        <f t="shared" si="2"/>
        <v>توفير</v>
      </c>
      <c r="G5" s="24" t="str">
        <f t="shared" si="3"/>
        <v>أقل من المخطط: تحقق من تأجيل مصروفات أو وفورات فعلية</v>
      </c>
      <c r="H5" s="32"/>
      <c r="I5" s="24" t="str">
        <f t="shared" si="4"/>
        <v>تحديث التوقعات أو ترحيل الوفورات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>
      <c r="A6" s="24" t="str">
        <f>الإعدادات!A6</f>
        <v>رواتب وأجور</v>
      </c>
      <c r="B6" s="30">
        <f>الإعدادات!B6</f>
        <v>360000</v>
      </c>
      <c r="C6" s="30">
        <f>SUMIFS('كشف المصروفات'!$F$3:$F$202,'كشف المصروفات'!$E$3:$E$202,A6)</f>
        <v>30000</v>
      </c>
      <c r="D6" s="30">
        <f t="shared" si="0"/>
        <v>-330000</v>
      </c>
      <c r="E6" s="31">
        <f t="shared" si="1"/>
        <v>-0.91666666666666663</v>
      </c>
      <c r="F6" s="24" t="str">
        <f t="shared" si="2"/>
        <v>توفير</v>
      </c>
      <c r="G6" s="24" t="str">
        <f t="shared" si="3"/>
        <v>أقل من المخطط: تحقق من تأجيل مصروفات أو وفورات فعلية</v>
      </c>
      <c r="H6" s="32"/>
      <c r="I6" s="24" t="str">
        <f t="shared" si="4"/>
        <v>تحديث التوقعات أو ترحيل الوفورات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>
      <c r="A7" s="24" t="str">
        <f>الإعدادات!A7</f>
        <v>خدمات ومرافق</v>
      </c>
      <c r="B7" s="30">
        <f>الإعدادات!B7</f>
        <v>60000</v>
      </c>
      <c r="C7" s="30">
        <f>SUMIFS('كشف المصروفات'!$F$3:$F$202,'كشف المصروفات'!$E$3:$E$202,A7)</f>
        <v>4500</v>
      </c>
      <c r="D7" s="30">
        <f t="shared" si="0"/>
        <v>-55500</v>
      </c>
      <c r="E7" s="31">
        <f t="shared" si="1"/>
        <v>-0.92500000000000004</v>
      </c>
      <c r="F7" s="24" t="str">
        <f t="shared" si="2"/>
        <v>توفير</v>
      </c>
      <c r="G7" s="24" t="str">
        <f t="shared" si="3"/>
        <v>أقل من المخطط: تحقق من تأجيل مصروفات أو وفورات فعلية</v>
      </c>
      <c r="H7" s="32"/>
      <c r="I7" s="24" t="str">
        <f t="shared" si="4"/>
        <v>تحديث التوقعات أو ترحيل الوفورات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>
      <c r="A8" s="24" t="str">
        <f>الإعدادات!A8</f>
        <v>مشتريات ومستلزمات مكتبية</v>
      </c>
      <c r="B8" s="30">
        <f>الإعدادات!B8</f>
        <v>45000</v>
      </c>
      <c r="C8" s="30">
        <f>SUMIFS('كشف المصروفات'!$F$3:$F$202,'كشف المصروفات'!$E$3:$E$202,A8)</f>
        <v>2800</v>
      </c>
      <c r="D8" s="30">
        <f t="shared" si="0"/>
        <v>-42200</v>
      </c>
      <c r="E8" s="31">
        <f t="shared" si="1"/>
        <v>-0.93777777777777782</v>
      </c>
      <c r="F8" s="24" t="str">
        <f t="shared" si="2"/>
        <v>توفير</v>
      </c>
      <c r="G8" s="24" t="str">
        <f t="shared" si="3"/>
        <v>أقل من المخطط: تحقق من تأجيل مصروفات أو وفورات فعلية</v>
      </c>
      <c r="H8" s="32"/>
      <c r="I8" s="24" t="str">
        <f t="shared" si="4"/>
        <v>تحديث التوقعات أو ترحيل الوفورات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>
      <c r="A9" s="24" t="str">
        <f>الإعدادات!A9</f>
        <v>صيانة وإصلاح</v>
      </c>
      <c r="B9" s="30">
        <f>الإعدادات!B9</f>
        <v>35000</v>
      </c>
      <c r="C9" s="30">
        <f>SUMIFS('كشف المصروفات'!$F$3:$F$202,'كشف المصروفات'!$E$3:$E$202,A9)</f>
        <v>3500</v>
      </c>
      <c r="D9" s="30">
        <f t="shared" si="0"/>
        <v>-31500</v>
      </c>
      <c r="E9" s="31">
        <f t="shared" si="1"/>
        <v>-0.9</v>
      </c>
      <c r="F9" s="24" t="str">
        <f t="shared" si="2"/>
        <v>توفير</v>
      </c>
      <c r="G9" s="24" t="str">
        <f t="shared" si="3"/>
        <v>أقل من المخطط: تحقق من تأجيل مصروفات أو وفورات فعلية</v>
      </c>
      <c r="H9" s="32"/>
      <c r="I9" s="24" t="str">
        <f t="shared" si="4"/>
        <v>تحديث التوقعات أو ترحيل الوفورات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>
      <c r="A10" s="24" t="str">
        <f>الإعدادات!A10</f>
        <v>انتقالات وسفر</v>
      </c>
      <c r="B10" s="30">
        <f>الإعدادات!B10</f>
        <v>50000</v>
      </c>
      <c r="C10" s="30">
        <f>SUMIFS('كشف المصروفات'!$F$3:$F$202,'كشف المصروفات'!$E$3:$E$202,A10)</f>
        <v>7200</v>
      </c>
      <c r="D10" s="30">
        <f t="shared" si="0"/>
        <v>-42800</v>
      </c>
      <c r="E10" s="31">
        <f t="shared" si="1"/>
        <v>-0.85599999999999998</v>
      </c>
      <c r="F10" s="24" t="str">
        <f t="shared" si="2"/>
        <v>توفير</v>
      </c>
      <c r="G10" s="24" t="str">
        <f t="shared" si="3"/>
        <v>أقل من المخطط: تحقق من تأجيل مصروفات أو وفورات فعلية</v>
      </c>
      <c r="H10" s="32"/>
      <c r="I10" s="24" t="str">
        <f t="shared" si="4"/>
        <v>تحديث التوقعات أو ترحيل الوفورات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>
      <c r="A11" s="24" t="str">
        <f>الإعدادات!A11</f>
        <v>ضيافة وتمثيل</v>
      </c>
      <c r="B11" s="30">
        <f>الإعدادات!B11</f>
        <v>30000</v>
      </c>
      <c r="C11" s="30">
        <f>SUMIFS('كشف المصروفات'!$F$3:$F$202,'كشف المصروفات'!$E$3:$E$202,A11)</f>
        <v>1800</v>
      </c>
      <c r="D11" s="30">
        <f t="shared" si="0"/>
        <v>-28200</v>
      </c>
      <c r="E11" s="31">
        <f t="shared" si="1"/>
        <v>-0.94</v>
      </c>
      <c r="F11" s="24" t="str">
        <f t="shared" si="2"/>
        <v>توفير</v>
      </c>
      <c r="G11" s="24" t="str">
        <f t="shared" si="3"/>
        <v>أقل من المخطط: تحقق من تأجيل مصروفات أو وفورات فعلية</v>
      </c>
      <c r="H11" s="32"/>
      <c r="I11" s="24" t="str">
        <f t="shared" si="4"/>
        <v>تحديث التوقعات أو ترحيل الوفورات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>
      <c r="A12" s="24" t="str">
        <f>الإعدادات!A12</f>
        <v>مصروفات بنكية</v>
      </c>
      <c r="B12" s="30">
        <f>الإعدادات!B12</f>
        <v>12000</v>
      </c>
      <c r="C12" s="30">
        <f>SUMIFS('كشف المصروفات'!$F$3:$F$202,'كشف المصروفات'!$E$3:$E$202,A12)</f>
        <v>650</v>
      </c>
      <c r="D12" s="30">
        <f t="shared" si="0"/>
        <v>-11350</v>
      </c>
      <c r="E12" s="31">
        <f t="shared" si="1"/>
        <v>-0.9458333333333333</v>
      </c>
      <c r="F12" s="24" t="str">
        <f t="shared" si="2"/>
        <v>توفير</v>
      </c>
      <c r="G12" s="24" t="str">
        <f t="shared" si="3"/>
        <v>أقل من المخطط: تحقق من تأجيل مصروفات أو وفورات فعلية</v>
      </c>
      <c r="H12" s="32"/>
      <c r="I12" s="24" t="str">
        <f t="shared" si="4"/>
        <v>تحديث التوقعات أو ترحيل الوفورات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>
      <c r="A13" s="24" t="str">
        <f>الإعدادات!A13</f>
        <v>أخرى</v>
      </c>
      <c r="B13" s="30">
        <f>الإعدادات!B13</f>
        <v>25000</v>
      </c>
      <c r="C13" s="30">
        <f>SUMIFS('كشف المصروفات'!$F$3:$F$202,'كشف المصروفات'!$E$3:$E$202,A13)</f>
        <v>0</v>
      </c>
      <c r="D13" s="30">
        <f t="shared" si="0"/>
        <v>-25000</v>
      </c>
      <c r="E13" s="31">
        <f t="shared" si="1"/>
        <v>-1</v>
      </c>
      <c r="F13" s="24" t="str">
        <f t="shared" si="2"/>
        <v>توفير</v>
      </c>
      <c r="G13" s="24" t="str">
        <f t="shared" si="3"/>
        <v>أقل من المخطط: تحقق من تأجيل مصروفات أو وفورات فعلية</v>
      </c>
      <c r="H13" s="32"/>
      <c r="I13" s="24" t="str">
        <f t="shared" si="4"/>
        <v>تحديث التوقعات أو ترحيل الوفورات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1:I1"/>
  </mergeCells>
  <conditionalFormatting sqref="D3:D13">
    <cfRule type="expression" dxfId="1" priority="1">
      <formula>D3&gt;0</formula>
    </cfRule>
    <cfRule type="expression" dxfId="0" priority="2">
      <formula>D3&lt;0</formula>
    </cfRule>
  </conditionalFormatting>
  <pageMargins left="0.7" right="0.7" top="0.75" bottom="0.75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showGridLines="0" rightToLeft="1" workbookViewId="0"/>
  </sheetViews>
  <sheetFormatPr defaultColWidth="12.625" defaultRowHeight="15" customHeight="1"/>
  <cols>
    <col min="1" max="26" width="8.625" customWidth="1"/>
  </cols>
  <sheetData>
    <row r="1" spans="1:26" ht="36" customHeight="1">
      <c r="A1" s="43" t="s">
        <v>106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>
      <c r="A2" s="33" t="s">
        <v>107</v>
      </c>
      <c r="B2" s="33" t="s">
        <v>108</v>
      </c>
      <c r="C2" s="33" t="s">
        <v>109</v>
      </c>
      <c r="D2" s="1"/>
      <c r="E2" s="34" t="s">
        <v>110</v>
      </c>
      <c r="F2" s="14"/>
      <c r="G2" s="1"/>
      <c r="H2" s="34" t="s">
        <v>11</v>
      </c>
      <c r="I2" s="34" t="s">
        <v>111</v>
      </c>
      <c r="J2" s="1"/>
      <c r="K2" s="34" t="s">
        <v>112</v>
      </c>
      <c r="L2" s="34" t="s">
        <v>113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>
      <c r="A3" s="35" t="s">
        <v>114</v>
      </c>
      <c r="B3" s="6">
        <v>120000</v>
      </c>
      <c r="C3" s="20" t="s">
        <v>115</v>
      </c>
      <c r="D3" s="1"/>
      <c r="E3" s="5" t="s">
        <v>34</v>
      </c>
      <c r="F3" s="1"/>
      <c r="G3" s="1"/>
      <c r="H3" s="5" t="s">
        <v>20</v>
      </c>
      <c r="I3" s="20" t="s">
        <v>116</v>
      </c>
      <c r="J3" s="1"/>
      <c r="K3" s="15" t="s">
        <v>67</v>
      </c>
      <c r="L3" s="5" t="s">
        <v>117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1">
      <c r="A4" s="35" t="s">
        <v>118</v>
      </c>
      <c r="B4" s="6">
        <v>180000</v>
      </c>
      <c r="C4" s="20" t="s">
        <v>119</v>
      </c>
      <c r="D4" s="1"/>
      <c r="E4" s="5" t="s">
        <v>16</v>
      </c>
      <c r="F4" s="1"/>
      <c r="G4" s="1"/>
      <c r="H4" s="5" t="s">
        <v>38</v>
      </c>
      <c r="I4" s="20" t="s">
        <v>120</v>
      </c>
      <c r="J4" s="1"/>
      <c r="K4" s="15" t="s">
        <v>65</v>
      </c>
      <c r="L4" s="5">
        <v>2026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8.25">
      <c r="A5" s="35" t="s">
        <v>28</v>
      </c>
      <c r="B5" s="6">
        <v>90000</v>
      </c>
      <c r="C5" s="20" t="s">
        <v>121</v>
      </c>
      <c r="D5" s="1"/>
      <c r="E5" s="5" t="s">
        <v>23</v>
      </c>
      <c r="F5" s="1"/>
      <c r="G5" s="1"/>
      <c r="H5" s="5" t="s">
        <v>122</v>
      </c>
      <c r="I5" s="20" t="s">
        <v>123</v>
      </c>
      <c r="J5" s="1"/>
      <c r="K5" s="15" t="s">
        <v>69</v>
      </c>
      <c r="L5" s="5" t="s">
        <v>124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>
      <c r="A6" s="35" t="s">
        <v>41</v>
      </c>
      <c r="B6" s="6">
        <v>360000</v>
      </c>
      <c r="C6" s="20" t="s">
        <v>125</v>
      </c>
      <c r="D6" s="1"/>
      <c r="E6" s="5" t="s">
        <v>52</v>
      </c>
      <c r="F6" s="1"/>
      <c r="G6" s="1"/>
      <c r="H6" s="1"/>
      <c r="I6" s="1"/>
      <c r="J6" s="1"/>
      <c r="K6" s="15" t="s">
        <v>126</v>
      </c>
      <c r="L6" s="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>
      <c r="A7" s="35" t="s">
        <v>15</v>
      </c>
      <c r="B7" s="6">
        <v>60000</v>
      </c>
      <c r="C7" s="20" t="s">
        <v>127</v>
      </c>
      <c r="D7" s="1"/>
      <c r="E7" s="5" t="s">
        <v>128</v>
      </c>
      <c r="F7" s="1"/>
      <c r="G7" s="1"/>
      <c r="H7" s="1"/>
      <c r="I7" s="1"/>
      <c r="J7" s="1"/>
      <c r="K7" s="15" t="s">
        <v>129</v>
      </c>
      <c r="L7" s="4">
        <v>46211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2.75">
      <c r="A8" s="35" t="s">
        <v>22</v>
      </c>
      <c r="B8" s="6">
        <v>45000</v>
      </c>
      <c r="C8" s="20" t="s">
        <v>130</v>
      </c>
      <c r="D8" s="1"/>
      <c r="E8" s="5" t="s">
        <v>131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5">
      <c r="A9" s="35" t="s">
        <v>33</v>
      </c>
      <c r="B9" s="6">
        <v>35000</v>
      </c>
      <c r="C9" s="20" t="s">
        <v>132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>
      <c r="A10" s="35" t="s">
        <v>57</v>
      </c>
      <c r="B10" s="6">
        <v>50000</v>
      </c>
      <c r="C10" s="20" t="s">
        <v>133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8.25">
      <c r="A11" s="35" t="s">
        <v>51</v>
      </c>
      <c r="B11" s="6">
        <v>30000</v>
      </c>
      <c r="C11" s="20" t="s">
        <v>134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8.25">
      <c r="A12" s="35" t="s">
        <v>46</v>
      </c>
      <c r="B12" s="6">
        <v>12000</v>
      </c>
      <c r="C12" s="20" t="s">
        <v>135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>
      <c r="A13" s="35" t="s">
        <v>136</v>
      </c>
      <c r="B13" s="6">
        <v>25000</v>
      </c>
      <c r="C13" s="20" t="s">
        <v>137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1:L1"/>
  </mergeCells>
  <pageMargins left="0.7" right="0.7" top="0.75" bottom="0.75" header="0" footer="0"/>
  <pageSetup orientation="landscape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9"/>
  <sheetViews>
    <sheetView showGridLines="0" rightToLeft="1" workbookViewId="0"/>
  </sheetViews>
  <sheetFormatPr defaultColWidth="12.625" defaultRowHeight="15" customHeight="1"/>
  <cols>
    <col min="1" max="1" width="16" customWidth="1"/>
    <col min="2" max="2" width="70" customWidth="1"/>
    <col min="3" max="3" width="4" customWidth="1"/>
    <col min="4" max="4" width="24" customWidth="1"/>
    <col min="5" max="5" width="60" customWidth="1"/>
    <col min="6" max="8" width="8" customWidth="1"/>
    <col min="9" max="26" width="8.625" customWidth="1"/>
  </cols>
  <sheetData>
    <row r="1" spans="1:26" ht="37.5" customHeight="1">
      <c r="A1" s="39" t="s">
        <v>138</v>
      </c>
      <c r="B1" s="40"/>
      <c r="C1" s="40"/>
      <c r="D1" s="40"/>
      <c r="E1" s="41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>
      <c r="A2" s="2" t="s">
        <v>139</v>
      </c>
      <c r="B2" s="2" t="s">
        <v>140</v>
      </c>
      <c r="C2" s="1"/>
      <c r="D2" s="42" t="s">
        <v>141</v>
      </c>
      <c r="E2" s="41"/>
      <c r="F2" s="14"/>
      <c r="G2" s="14"/>
      <c r="H2" s="1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36" t="s">
        <v>142</v>
      </c>
      <c r="B3" s="20" t="s">
        <v>143</v>
      </c>
      <c r="C3" s="1"/>
      <c r="D3" s="15" t="s">
        <v>2</v>
      </c>
      <c r="E3" s="20" t="s">
        <v>144</v>
      </c>
      <c r="F3" s="37"/>
      <c r="G3" s="37"/>
      <c r="H3" s="3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36" t="s">
        <v>145</v>
      </c>
      <c r="B4" s="20" t="s">
        <v>146</v>
      </c>
      <c r="C4" s="1"/>
      <c r="D4" s="15" t="s">
        <v>147</v>
      </c>
      <c r="E4" s="20" t="s">
        <v>148</v>
      </c>
      <c r="F4" s="37"/>
      <c r="G4" s="37"/>
      <c r="H4" s="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36" t="s">
        <v>149</v>
      </c>
      <c r="B5" s="20" t="s">
        <v>150</v>
      </c>
      <c r="C5" s="1"/>
      <c r="D5" s="15" t="s">
        <v>99</v>
      </c>
      <c r="E5" s="20" t="s">
        <v>151</v>
      </c>
      <c r="F5" s="37"/>
      <c r="G5" s="37"/>
      <c r="H5" s="3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36" t="s">
        <v>152</v>
      </c>
      <c r="B6" s="20" t="s">
        <v>153</v>
      </c>
      <c r="C6" s="1"/>
      <c r="D6" s="15" t="s">
        <v>6</v>
      </c>
      <c r="E6" s="20" t="s">
        <v>154</v>
      </c>
      <c r="F6" s="37"/>
      <c r="G6" s="37"/>
      <c r="H6" s="3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36" t="s">
        <v>155</v>
      </c>
      <c r="B7" s="20" t="s">
        <v>156</v>
      </c>
      <c r="C7" s="1"/>
      <c r="D7" s="15" t="s">
        <v>7</v>
      </c>
      <c r="E7" s="20" t="s">
        <v>157</v>
      </c>
      <c r="F7" s="37"/>
      <c r="G7" s="37"/>
      <c r="H7" s="3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36" t="s">
        <v>158</v>
      </c>
      <c r="B8" s="20" t="s">
        <v>159</v>
      </c>
      <c r="C8" s="1"/>
      <c r="D8" s="15" t="s">
        <v>160</v>
      </c>
      <c r="E8" s="20" t="s">
        <v>161</v>
      </c>
      <c r="F8" s="37"/>
      <c r="G8" s="37"/>
      <c r="H8" s="3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36" t="s">
        <v>162</v>
      </c>
      <c r="B9" s="20" t="s">
        <v>163</v>
      </c>
      <c r="C9" s="1"/>
      <c r="D9" s="15" t="s">
        <v>164</v>
      </c>
      <c r="E9" s="20" t="s">
        <v>165</v>
      </c>
      <c r="F9" s="37"/>
      <c r="G9" s="37"/>
      <c r="H9" s="3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36" t="s">
        <v>166</v>
      </c>
      <c r="B10" s="20" t="s">
        <v>167</v>
      </c>
      <c r="C10" s="1"/>
      <c r="D10" s="15" t="s">
        <v>12</v>
      </c>
      <c r="E10" s="20" t="s">
        <v>168</v>
      </c>
      <c r="F10" s="37"/>
      <c r="G10" s="37"/>
      <c r="H10" s="3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4"/>
      <c r="B13" s="3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4"/>
      <c r="B14" s="3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4"/>
      <c r="B15" s="3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E1"/>
    <mergeCell ref="D2:E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كشف المصروفات</vt:lpstr>
      <vt:lpstr>ملخص المصروفات</vt:lpstr>
      <vt:lpstr>تحليل الانحرافات</vt:lpstr>
      <vt:lpstr>الإعدادات</vt:lpstr>
      <vt:lpstr>دليل الاستخدام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fawater.net</dc:creator>
  <cp:lastModifiedBy>Izam</cp:lastModifiedBy>
  <dcterms:created xsi:type="dcterms:W3CDTF">2026-07-12T11:18:07Z</dcterms:created>
  <dcterms:modified xsi:type="dcterms:W3CDTF">2026-07-12T11:19:28Z</dcterms:modified>
</cp:coreProperties>
</file>